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7980" tabRatio="787" firstSheet="2" activeTab="4"/>
  </bookViews>
  <sheets>
    <sheet name="Liczba slotów publikacyjnych" sheetId="1" r:id="rId1"/>
    <sheet name="Punktacja" sheetId="2" r:id="rId2"/>
    <sheet name="Artykuły z wykazu 2017-2018" sheetId="3" r:id="rId3"/>
    <sheet name="Artykuł z wykazu 2019-2020" sheetId="4" r:id="rId4"/>
    <sheet name="Monografie, redakcje, rozdziały" sheetId="5" r:id="rId5"/>
    <sheet name="Kryterium 1 patenty" sheetId="6" r:id="rId6"/>
    <sheet name="Kryterium 2" sheetId="7" r:id="rId7"/>
  </sheets>
  <definedNames/>
  <calcPr fullCalcOnLoad="1"/>
</workbook>
</file>

<file path=xl/sharedStrings.xml><?xml version="1.0" encoding="utf-8"?>
<sst xmlns="http://schemas.openxmlformats.org/spreadsheetml/2006/main" count="176" uniqueCount="113">
  <si>
    <t>Typ publikacji</t>
  </si>
  <si>
    <t>Artykuł z wykazu (2019-2020)</t>
  </si>
  <si>
    <t>Artykuł z wykazu (2017-2018)</t>
  </si>
  <si>
    <t>Artykuł recenzyjny</t>
  </si>
  <si>
    <t>25% punktacji</t>
  </si>
  <si>
    <t>Monografia z I / II poziomu</t>
  </si>
  <si>
    <t>Przekład lub edycja źródeł</t>
  </si>
  <si>
    <t>Monografia oceniona przez KEN / rozdział / redakcja</t>
  </si>
  <si>
    <t>100 / 20 / 20</t>
  </si>
  <si>
    <t>Redakcja monogr. I / II</t>
  </si>
  <si>
    <t>Rozdział monogr. I / II</t>
  </si>
  <si>
    <t>Monografia spoza wykazu</t>
  </si>
  <si>
    <t>Redakcja monogr. spoza wykazu</t>
  </si>
  <si>
    <t>Rozdział monogr. spoza wykazu</t>
  </si>
  <si>
    <t>Artykuł w czasop. spoza wykazu</t>
  </si>
  <si>
    <t>nie mniej niż 10% punktów dla dyscypliny</t>
  </si>
  <si>
    <t>Red. monogr. z I poziomu</t>
  </si>
  <si>
    <t>Rozdz. monogr. z I poziomu</t>
  </si>
  <si>
    <t>Red. monogr. spoza wykazu</t>
  </si>
  <si>
    <t>Rozdz. monogr. spoza wykazu</t>
  </si>
  <si>
    <t>Nazwisko Imię</t>
  </si>
  <si>
    <t>Okres zatrudnienia w miesiacach  (2017-2020) bez urlopow/macierzynskich itp.</t>
  </si>
  <si>
    <t>SLOTY do wykorzystania</t>
  </si>
  <si>
    <t>xx</t>
  </si>
  <si>
    <t>HUMANISTYCZNE, SPOŁECZNE, TEOLOGICZNE</t>
  </si>
  <si>
    <t>Monografia z II poziomu (300 pkt dla HST i 200 pkt dla pozostałych)</t>
  </si>
  <si>
    <t>Red. monogr. z II poziomu (150 pkt dla HST i 100 pkt dla pozostałych)</t>
  </si>
  <si>
    <t>Rozdz. monogr. z II poziomu (75pkt dla HST i 50 pkt dla pozostałych)</t>
  </si>
  <si>
    <t>Monografia z I poziomu (100 pkt dla HST i 80 pkt dla pozostałych)</t>
  </si>
  <si>
    <t>Monografia oceniona przez KEN (100 pkt dla HST i 80 pkt dla pozostałych)</t>
  </si>
  <si>
    <t>Red. monogr. KEN (20 pkt dla HST i 20pkt dla pozostałych)</t>
  </si>
  <si>
    <t>Rozdz. monogr. KEN (20 pkt dla HST i 20pkt dla pozostałych)</t>
  </si>
  <si>
    <t>80 / 20 / 20</t>
  </si>
  <si>
    <t>20, 40, 70, 100, 140, 200</t>
  </si>
  <si>
    <t>1-15, 20-25, 30-50</t>
  </si>
  <si>
    <t>100 / 300</t>
  </si>
  <si>
    <t>80 / 200</t>
  </si>
  <si>
    <t>20 / 150</t>
  </si>
  <si>
    <t>20 / 100</t>
  </si>
  <si>
    <t>20 / 75</t>
  </si>
  <si>
    <t>20 / 50</t>
  </si>
  <si>
    <t>Wartość punktowa artykułów naukowych</t>
  </si>
  <si>
    <t>Artykuł w czasopiśmie</t>
  </si>
  <si>
    <t>Całkowita watrość punktowa publikacji Pc w okresie</t>
  </si>
  <si>
    <t>Przeliczona wartość punktowa publikacji P w okresie</t>
  </si>
  <si>
    <t>Udział jednostkowy Autora U</t>
  </si>
  <si>
    <t>Wartość pkt udziału jednostkowego Pu</t>
  </si>
  <si>
    <t>2017 - 2018 Wykaz z 2017</t>
  </si>
  <si>
    <t>2019 - 2020 Wykaz z 2019</t>
  </si>
  <si>
    <t>2017 - 2018</t>
  </si>
  <si>
    <t>2019 - 2020</t>
  </si>
  <si>
    <t>Z wykazu czasopism</t>
  </si>
  <si>
    <t>min 30</t>
  </si>
  <si>
    <t>25 lub 20</t>
  </si>
  <si>
    <t>mniej niż 20</t>
  </si>
  <si>
    <t>Poza wykazem</t>
  </si>
  <si>
    <t>25%Pc</t>
  </si>
  <si>
    <t>25%Pc (P ustalone jw.)</t>
  </si>
  <si>
    <t>Całkowita watrość punktowa publikacji Pc w okresie 2017 - 2020</t>
  </si>
  <si>
    <t>Przeliczona wartość punktowa publikacji P w okresie 2017 - 2020</t>
  </si>
  <si>
    <t>Wartość punktowa udziału jednostkowego Pu</t>
  </si>
  <si>
    <t>Monografia|Redakcja|Rozdział poziom 2</t>
  </si>
  <si>
    <t>300 | 150 | 75</t>
  </si>
  <si>
    <t>Monografia|Redakcja|Rozdział poziom 1, Monografia poza wykazem oceniona przez KEN (max 5 monografii, ocena na wniosek),</t>
  </si>
  <si>
    <t>Monografia|Redakcja|Rozdział poza wykazem</t>
  </si>
  <si>
    <t>20 | 5 | 5</t>
  </si>
  <si>
    <t>Przekład monografii na język polski lub z polskiego na inny język nowożytny</t>
  </si>
  <si>
    <t xml:space="preserve"> Informacje dotyczące sposobu przyznawania punktów za publikacje wieloautorskie (artykuły naukowe i monografie naukowe).</t>
  </si>
  <si>
    <r>
      <rPr>
        <b/>
        <i/>
        <sz val="11"/>
        <rFont val="Calibri"/>
        <family val="2"/>
      </rPr>
      <t>k</t>
    </r>
    <r>
      <rPr>
        <b/>
        <sz val="11"/>
        <rFont val="Calibri"/>
        <family val="2"/>
      </rPr>
      <t xml:space="preserve"> - liczba autorów z jednej dyscypliny i podmiotu (dyscyplinopodmiotu)
</t>
    </r>
    <r>
      <rPr>
        <b/>
        <i/>
        <sz val="11"/>
        <rFont val="Calibri"/>
        <family val="2"/>
      </rPr>
      <t>m</t>
    </r>
    <r>
      <rPr>
        <b/>
        <sz val="11"/>
        <rFont val="Calibri"/>
        <family val="2"/>
      </rPr>
      <t xml:space="preserve"> - liczba autorów ogółem</t>
    </r>
  </si>
  <si>
    <t>300 / 150 / 75 dla HST oraz 200/80/50 dla PRTM</t>
  </si>
  <si>
    <t>100/20/20 dla HST oraz 80/20/20 dla PRTM</t>
  </si>
  <si>
    <t>PRZYRODNICZE, ROLNICZE, TECHNICZNE, MEDYCZNE</t>
  </si>
  <si>
    <t>Rodzaj artykułu</t>
  </si>
  <si>
    <t>Pełne dane publikacji wg wzoru Autorzy, Tytuł Rok, Tom, Strony DOI</t>
  </si>
  <si>
    <t>Liczba autorów deklarujących tę samą dyscyplinę  w UR</t>
  </si>
  <si>
    <t>Liczba wszystkich autorów</t>
  </si>
  <si>
    <t>Liczba punktów czasopisma wg wykazu (Pc)</t>
  </si>
  <si>
    <t>P = przeliczeniowa wartość punktowa publikacji</t>
  </si>
  <si>
    <t>Wypełnienie slotu  czyli Jednostkowy udział każdego autora w danej publikacji (U)  wg zależności: U=P/Pc*1/k</t>
  </si>
  <si>
    <t>Wartość punktowa jednostkowego wg zależność: Pu= P/k</t>
  </si>
  <si>
    <t>xy</t>
  </si>
  <si>
    <r>
      <t xml:space="preserve">publikacje </t>
    </r>
    <r>
      <rPr>
        <b/>
        <sz val="11"/>
        <color indexed="8"/>
        <rFont val="Calibri"/>
        <family val="2"/>
      </rPr>
      <t>za okres 2017-2018 (50 lub 45, 40, 35, 30 pkt)</t>
    </r>
  </si>
  <si>
    <r>
      <t xml:space="preserve">publikacje za okres 2017-2018 </t>
    </r>
    <r>
      <rPr>
        <b/>
        <sz val="11"/>
        <color indexed="8"/>
        <rFont val="Calibri"/>
        <family val="2"/>
      </rPr>
      <t xml:space="preserve"> ( 25, 20 pkt)</t>
    </r>
  </si>
  <si>
    <t>Artykuły spoza wykazu</t>
  </si>
  <si>
    <t>publikacje za okres 2019-2020 (200/140/100)</t>
  </si>
  <si>
    <t>publikacje za okres 2019-2020  (70/40 pkt)</t>
  </si>
  <si>
    <t>publikacje  za okres 2017-2018 (20 pkt)</t>
  </si>
  <si>
    <t>Pełne dane publikacji wg wzoru Autorzy, Tytuł Rok, Strony DOI/ISBN</t>
  </si>
  <si>
    <t>Typ Patentu</t>
  </si>
  <si>
    <t>Dane patentu (numer, autorzy, tytuł, data uzyskania, jednostka zgłaszająca)</t>
  </si>
  <si>
    <t>punkty</t>
  </si>
  <si>
    <t>Nie wiecej niż liczba N</t>
  </si>
  <si>
    <t>patent europejski albo patent przyznany za granicą w co najmniej jednym z państw należących do Organizacji Współpracy Gospodarczej i Rozwoju, pod warunkiem, że wynalazek został zgłoszony również w Urzędzie Patentowym Rzeczypospolitej Polskiej; (100 pkt)</t>
  </si>
  <si>
    <t>Patent przyznany przez Urząd Patentowy Rzeczypospolitej Polskiej; (75 pkt)</t>
  </si>
  <si>
    <t>patent udzielony przez Urząd Patentowy Rzeczypospolitej Polskiej albo uzyskanego za granicą przez podmiot inny niż oceniany, lecz który to patent został udzielony na skutek działalności naukowej pracownika podmiotu poddającego się ewaluacji. (50 pkt)</t>
  </si>
  <si>
    <t>uzyskanie prawa ochronnego na wzór użytkowy przyznanego podmiotowi poddającemu się ewaluacji przez Urząd Patentowy Rzeczypospolitej Polskiej albo za granicą. (30 pkt)</t>
  </si>
  <si>
    <t>Uzyskanie wyłącznego prawa hodowców do odmiany rośliny przyznanego podmiotowi przez Centralny Ośrodek Badania Odmian Roślin Uprawnych albo Wspólnotowy Urząd Ochrony Roślin (Community Plant Variety Office); (50 pkt)</t>
  </si>
  <si>
    <t>Typy projketów NCN, NCBIR, NPRH, ERC</t>
  </si>
  <si>
    <t>Tytuł projektu numer, okres realizacji</t>
  </si>
  <si>
    <t>wartość</t>
  </si>
  <si>
    <t>liczba punktów nauki przyrodnicze, rolnicze, medyczne, technicze</t>
  </si>
  <si>
    <t>liczba punktów dla nauk humanistycznych i społecznych</t>
  </si>
  <si>
    <t>o 400% – w przypadku projektów finansowanych przez Europejską Radę do Spraw Badań Naukowych (European Research Council); pomnożyć x 4</t>
  </si>
  <si>
    <t>o 200% – w przypadku projektów finansowanych w ramach programów ramowych w zakresie wspierania badań i innowacji Unii Europejskiej albo w ramach programów związanych z wdrażaniem tych programów; pomnożyć  x2</t>
  </si>
  <si>
    <t>o 50% – w przypadku innych projektów niż określone w pkt 1 i 2, finansowanych przez instytucje zagraniczne albo organizacje międzynarodowe, albo z udziałem środków, o których mowa w art. 365 pkt 9 ustawy. pomnożyć x 1.5</t>
  </si>
  <si>
    <t>50 000 zł (nauki medyczne, przyrodnicze itp)/ 25 000 zł (humanistyczne, społeczne) sumy środków finansowych przyznanych w okresie objętym ewaluacją na realizację projektów realizowanych samodzielnie przez ewaluowany podmiot albo realizowanych przez grupę podmiotów, której liderem jest albo był ewaluowany podmiot albo inny podmiot należący do systemu szkolnictwa wyższego</t>
  </si>
  <si>
    <t>25 000 zł sumy środków finansowych przyznanych w okresie objętym ewaluacją na realizację projektów, jeżeli projekt jest albo był realizowany przez grupę podmiotów, do której należy ewaluowany podmiot, której liderem jest podmiot nienależący do systemu szkolnictwa wyższego i nauki</t>
  </si>
  <si>
    <t>10 000 zł sumy przychodów osiągniętych w okresie objętym ewaluacją przez ewaluowany podmiot albo inny podmiot utworzony przez niego w celu komercjalizacji wyników badań naukowych lub prac rozwojowych z tytułu komercjalizacji wyników badań naukowych lub know-how związanego z tymi wynikami oraz z tytułu usług badawczych świadczonych na zlecenie podmiotów spoza systemu szkolnictwa wyższego i nauki (max 10krotnosc N) czyli na jednego pracownika nie wiecej niz 100 000 zł</t>
  </si>
  <si>
    <t>Wymiar czasu pracy w zadeklarowanej dyscyplinie  1= 100%, 0.5 =50%, 0.75 =75% itd.</t>
  </si>
  <si>
    <t xml:space="preserve">Wartość punktowa monografii naukowych </t>
  </si>
  <si>
    <t>publikacje  za okres 2017-2018 (5-15pkt)</t>
  </si>
  <si>
    <t>Wartość punktowa jednostkowego udziału wg zależności: Pu= P/k</t>
  </si>
  <si>
    <t>Wypełnienie slotu, czyli jednostkowy udział każdego autora w danej publikacji (U)  wg zależności: U=P/Pc*1/k</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</si>
</sst>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00"/>
    <numFmt numFmtId="167" formatCode="00\-000"/>
    <numFmt numFmtId="168" formatCode="0.00000000"/>
    <numFmt numFmtId="169" formatCode="0.0000000"/>
    <numFmt numFmtId="170" formatCode="0.000000"/>
    <numFmt numFmtId="171" formatCode="0.00000"/>
    <numFmt numFmtId="172" formatCode="0.000"/>
    <numFmt numFmtId="173" formatCode="0.0"/>
    <numFmt numFmtId="174" formatCode="0.000000000"/>
    <numFmt numFmtId="175" formatCode="0.0000000000"/>
  </numFmts>
  <fonts count="52">
    <font>
      <sz val="11"/>
      <color theme="1"/>
      <name val="Calibri"/>
      <family val="2"/>
    </font>
    <font>
      <sz val="11"/>
      <color indexed="8"/>
      <name val="Czcionka tekstu podstawowego"/>
      <family val="2"/>
    </font>
    <font>
      <b/>
      <sz val="11"/>
      <color indexed="8"/>
      <name val="Calibri"/>
      <family val="2"/>
    </font>
    <font>
      <b/>
      <sz val="11"/>
      <name val="Calibri"/>
      <family val="2"/>
    </font>
    <font>
      <b/>
      <i/>
      <sz val="11"/>
      <name val="Calibri"/>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color indexed="8"/>
      <name val="Calibri"/>
      <family val="2"/>
    </font>
    <font>
      <sz val="11"/>
      <name val="Calibri"/>
      <family val="2"/>
    </font>
    <font>
      <b/>
      <sz val="12"/>
      <name val="Calibri"/>
      <family val="2"/>
    </font>
    <font>
      <sz val="12"/>
      <name val="Calibri"/>
      <family val="2"/>
    </font>
    <font>
      <strike/>
      <sz val="11"/>
      <color indexed="8"/>
      <name val="Calibri"/>
      <family val="2"/>
    </font>
    <font>
      <b/>
      <sz val="18"/>
      <color indexed="8"/>
      <name val="Calibri"/>
      <family val="2"/>
    </font>
    <font>
      <sz val="11"/>
      <color indexed="8"/>
      <name val="Cambria Math"/>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2"/>
      <color theme="1"/>
      <name val="Calibri"/>
      <family val="2"/>
    </font>
    <font>
      <b/>
      <sz val="11"/>
      <color rgb="FF000000"/>
      <name val="Calibri"/>
      <family val="2"/>
    </font>
    <font>
      <sz val="11"/>
      <color rgb="FF000000"/>
      <name val="Calibri"/>
      <family val="2"/>
    </font>
    <font>
      <strike/>
      <sz val="11"/>
      <color rgb="FF000000"/>
      <name val="Calibri"/>
      <family val="2"/>
    </font>
    <font>
      <b/>
      <sz val="11"/>
      <color theme="1"/>
      <name val="Calibri"/>
      <family val="2"/>
    </font>
    <font>
      <b/>
      <sz val="18"/>
      <color theme="1"/>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A8AAA9"/>
        <bgColor indexed="64"/>
      </patternFill>
    </fill>
    <fill>
      <patternFill patternType="solid">
        <fgColor rgb="FFE3E5E4"/>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7" tint="-0.24997000396251678"/>
        <bgColor indexed="64"/>
      </patternFill>
    </fill>
    <fill>
      <patternFill patternType="solid">
        <fgColor rgb="FFD8D8D8"/>
        <bgColor indexed="64"/>
      </patternFill>
    </fill>
    <fill>
      <patternFill patternType="solid">
        <fgColor rgb="FF7F7F7F"/>
        <bgColor indexed="64"/>
      </patternFill>
    </fill>
    <fill>
      <patternFill patternType="solid">
        <fgColor rgb="FFF2F2F2"/>
        <bgColor indexed="64"/>
      </patternFill>
    </fill>
    <fill>
      <patternFill patternType="solid">
        <fgColor rgb="FF00B0F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ck">
        <color rgb="FFFF0000"/>
      </left>
      <right style="thick">
        <color rgb="FFFF0000"/>
      </right>
      <top style="thick">
        <color rgb="FFFF0000"/>
      </top>
      <bottom style="thick">
        <color rgb="FFFF0000"/>
      </bottom>
    </border>
    <border>
      <left style="thin"/>
      <right/>
      <top style="thin"/>
      <bottom style="thin"/>
    </border>
    <border>
      <left>
        <color indexed="63"/>
      </left>
      <right style="thin"/>
      <top style="thin"/>
      <bottom style="thin"/>
    </border>
    <border>
      <left style="thin"/>
      <right style="thin"/>
      <top style="thin"/>
      <bottom/>
    </border>
    <border>
      <left style="thick"/>
      <right style="thick"/>
      <top style="thick"/>
      <bottom style="thick"/>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1" applyNumberFormat="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92">
    <xf numFmtId="0" fontId="0" fillId="0" borderId="0" xfId="0" applyFont="1" applyAlignment="1">
      <alignment/>
    </xf>
    <xf numFmtId="0" fontId="46" fillId="0" borderId="0" xfId="0" applyFont="1" applyAlignment="1">
      <alignment/>
    </xf>
    <xf numFmtId="0" fontId="47" fillId="33" borderId="10" xfId="0" applyFont="1" applyFill="1" applyBorder="1" applyAlignment="1">
      <alignment horizontal="center"/>
    </xf>
    <xf numFmtId="0" fontId="47" fillId="33" borderId="10" xfId="0" applyFont="1" applyFill="1" applyBorder="1" applyAlignment="1">
      <alignment horizontal="center" wrapText="1"/>
    </xf>
    <xf numFmtId="0" fontId="48" fillId="34" borderId="10" xfId="0" applyFont="1" applyFill="1" applyBorder="1" applyAlignment="1">
      <alignment vertical="center"/>
    </xf>
    <xf numFmtId="0" fontId="47" fillId="34" borderId="10" xfId="0" applyFont="1" applyFill="1" applyBorder="1" applyAlignment="1">
      <alignment vertical="center"/>
    </xf>
    <xf numFmtId="0" fontId="3" fillId="35" borderId="10" xfId="41" applyFont="1" applyFill="1" applyBorder="1" applyAlignment="1">
      <alignment horizontal="center" vertical="center" wrapText="1"/>
    </xf>
    <xf numFmtId="0" fontId="23" fillId="35" borderId="10" xfId="0" applyFont="1" applyFill="1" applyBorder="1" applyAlignment="1">
      <alignment horizontal="center" vertical="center"/>
    </xf>
    <xf numFmtId="0" fontId="3" fillId="35" borderId="10" xfId="41" applyFont="1" applyFill="1" applyBorder="1" applyAlignment="1">
      <alignment horizontal="center" vertical="center"/>
    </xf>
    <xf numFmtId="0" fontId="24" fillId="36" borderId="11" xfId="0" applyFont="1" applyFill="1" applyBorder="1" applyAlignment="1">
      <alignment horizontal="center" vertical="center" wrapText="1" readingOrder="1"/>
    </xf>
    <xf numFmtId="0" fontId="24" fillId="36" borderId="11" xfId="0" applyFont="1" applyFill="1" applyBorder="1" applyAlignment="1">
      <alignment horizontal="justify" vertical="center" wrapText="1" readingOrder="1"/>
    </xf>
    <xf numFmtId="0" fontId="25" fillId="27" borderId="11" xfId="0" applyFont="1" applyFill="1" applyBorder="1" applyAlignment="1">
      <alignment horizontal="justify" vertical="center" wrapText="1" readingOrder="1"/>
    </xf>
    <xf numFmtId="0" fontId="25" fillId="37" borderId="11" xfId="0" applyFont="1" applyFill="1" applyBorder="1" applyAlignment="1">
      <alignment horizontal="justify" vertical="center" wrapText="1" readingOrder="1"/>
    </xf>
    <xf numFmtId="0" fontId="0" fillId="38" borderId="10" xfId="0" applyFill="1" applyBorder="1" applyAlignment="1">
      <alignment/>
    </xf>
    <xf numFmtId="0" fontId="47" fillId="0" borderId="10" xfId="0" applyFont="1" applyBorder="1" applyAlignment="1">
      <alignment horizontal="center" vertical="center" wrapText="1"/>
    </xf>
    <xf numFmtId="49" fontId="0" fillId="39" borderId="10" xfId="0" applyNumberFormat="1" applyFont="1" applyFill="1" applyBorder="1" applyAlignment="1">
      <alignment horizontal="center" vertical="center" wrapText="1"/>
    </xf>
    <xf numFmtId="0" fontId="47" fillId="0" borderId="10" xfId="0" applyFont="1" applyBorder="1" applyAlignment="1">
      <alignment horizontal="center" vertical="center"/>
    </xf>
    <xf numFmtId="0" fontId="47" fillId="40" borderId="10" xfId="0" applyFont="1" applyFill="1" applyBorder="1" applyAlignment="1">
      <alignment horizontal="center" vertical="center" wrapText="1"/>
    </xf>
    <xf numFmtId="0" fontId="0" fillId="40" borderId="10" xfId="0" applyFont="1" applyFill="1" applyBorder="1" applyAlignment="1">
      <alignment horizontal="center" vertical="center"/>
    </xf>
    <xf numFmtId="49" fontId="0" fillId="40" borderId="10" xfId="0" applyNumberFormat="1" applyFont="1" applyFill="1" applyBorder="1" applyAlignment="1">
      <alignment horizontal="center" vertical="center" wrapText="1"/>
    </xf>
    <xf numFmtId="0" fontId="47" fillId="40" borderId="10" xfId="0" applyFont="1" applyFill="1" applyBorder="1" applyAlignment="1">
      <alignment horizontal="center" vertical="center"/>
    </xf>
    <xf numFmtId="0" fontId="0" fillId="40" borderId="10" xfId="0" applyFont="1" applyFill="1" applyBorder="1" applyAlignment="1">
      <alignment horizontal="center" vertical="center" wrapText="1"/>
    </xf>
    <xf numFmtId="0" fontId="49" fillId="40" borderId="10" xfId="0" applyFont="1" applyFill="1" applyBorder="1" applyAlignment="1">
      <alignment horizontal="center" vertical="center"/>
    </xf>
    <xf numFmtId="167" fontId="0" fillId="40" borderId="10" xfId="0" applyNumberFormat="1" applyFont="1" applyFill="1" applyBorder="1" applyAlignment="1">
      <alignment horizontal="center" vertical="center" wrapText="1"/>
    </xf>
    <xf numFmtId="0" fontId="47" fillId="39" borderId="10" xfId="0" applyFont="1" applyFill="1" applyBorder="1" applyAlignment="1">
      <alignment horizontal="center" vertical="center" wrapText="1"/>
    </xf>
    <xf numFmtId="0" fontId="0" fillId="39" borderId="10" xfId="0" applyFont="1" applyFill="1" applyBorder="1" applyAlignment="1">
      <alignment horizontal="center" vertical="center"/>
    </xf>
    <xf numFmtId="0" fontId="47" fillId="41" borderId="10" xfId="0" applyFont="1" applyFill="1" applyBorder="1" applyAlignment="1">
      <alignment horizontal="center" vertical="center" wrapText="1"/>
    </xf>
    <xf numFmtId="0" fontId="0" fillId="41" borderId="10" xfId="0" applyFont="1" applyFill="1" applyBorder="1" applyAlignment="1">
      <alignment horizontal="center" vertical="center"/>
    </xf>
    <xf numFmtId="0" fontId="0" fillId="0" borderId="0" xfId="0" applyAlignment="1">
      <alignment horizontal="center" vertical="center"/>
    </xf>
    <xf numFmtId="0" fontId="0" fillId="41" borderId="12" xfId="0" applyFont="1" applyFill="1" applyBorder="1" applyAlignment="1">
      <alignment horizontal="center" vertical="center"/>
    </xf>
    <xf numFmtId="0" fontId="0" fillId="41" borderId="13" xfId="0" applyFont="1" applyFill="1" applyBorder="1" applyAlignment="1">
      <alignment horizontal="center" vertical="center"/>
    </xf>
    <xf numFmtId="0" fontId="0" fillId="39" borderId="14" xfId="0" applyFont="1" applyFill="1" applyBorder="1" applyAlignment="1">
      <alignment horizontal="center" vertical="center"/>
    </xf>
    <xf numFmtId="0" fontId="0" fillId="38" borderId="15" xfId="0" applyFill="1" applyBorder="1" applyAlignment="1">
      <alignment horizontal="center"/>
    </xf>
    <xf numFmtId="0" fontId="50" fillId="0" borderId="0" xfId="0" applyFont="1" applyAlignment="1">
      <alignment horizontal="center" vertical="center" wrapText="1"/>
    </xf>
    <xf numFmtId="0" fontId="50" fillId="0" borderId="0" xfId="0" applyFont="1" applyAlignment="1">
      <alignment horizontal="center" vertical="center"/>
    </xf>
    <xf numFmtId="0" fontId="50" fillId="42" borderId="0" xfId="0" applyFont="1" applyFill="1" applyAlignment="1">
      <alignment horizontal="center" vertical="center"/>
    </xf>
    <xf numFmtId="0" fontId="50" fillId="43" borderId="10" xfId="0" applyFont="1" applyFill="1" applyBorder="1" applyAlignment="1">
      <alignment horizontal="center" vertical="center" wrapText="1"/>
    </xf>
    <xf numFmtId="0" fontId="0" fillId="43" borderId="10" xfId="0" applyFill="1" applyBorder="1" applyAlignment="1">
      <alignment/>
    </xf>
    <xf numFmtId="0" fontId="50" fillId="38" borderId="10" xfId="0" applyFont="1" applyFill="1" applyBorder="1" applyAlignment="1">
      <alignment horizontal="center" vertical="center" wrapText="1"/>
    </xf>
    <xf numFmtId="0" fontId="50" fillId="11" borderId="10" xfId="0" applyFont="1" applyFill="1" applyBorder="1" applyAlignment="1">
      <alignment horizontal="center" vertical="center" wrapText="1"/>
    </xf>
    <xf numFmtId="0" fontId="0" fillId="11" borderId="10" xfId="0" applyFill="1" applyBorder="1" applyAlignment="1">
      <alignment/>
    </xf>
    <xf numFmtId="0" fontId="50" fillId="44" borderId="10" xfId="0" applyFont="1" applyFill="1" applyBorder="1" applyAlignment="1">
      <alignment horizontal="center" vertical="center" wrapText="1"/>
    </xf>
    <xf numFmtId="0" fontId="0" fillId="44" borderId="10" xfId="0" applyFill="1" applyBorder="1" applyAlignment="1">
      <alignment/>
    </xf>
    <xf numFmtId="0" fontId="47" fillId="45" borderId="0" xfId="0" applyFont="1" applyFill="1" applyBorder="1" applyAlignment="1">
      <alignment horizontal="center" vertical="center" wrapText="1"/>
    </xf>
    <xf numFmtId="0" fontId="47" fillId="45" borderId="0" xfId="0" applyFont="1" applyFill="1" applyBorder="1" applyAlignment="1">
      <alignment horizontal="center" vertical="center"/>
    </xf>
    <xf numFmtId="0" fontId="47" fillId="46" borderId="10" xfId="0" applyFont="1" applyFill="1" applyBorder="1" applyAlignment="1">
      <alignment horizontal="center" vertical="center" wrapText="1"/>
    </xf>
    <xf numFmtId="0" fontId="0" fillId="46" borderId="10" xfId="0" applyFont="1" applyFill="1" applyBorder="1" applyAlignment="1">
      <alignment/>
    </xf>
    <xf numFmtId="0" fontId="0" fillId="46" borderId="12" xfId="0" applyFont="1" applyFill="1" applyBorder="1" applyAlignment="1">
      <alignment/>
    </xf>
    <xf numFmtId="0" fontId="0" fillId="0" borderId="0" xfId="0" applyFont="1" applyFill="1" applyBorder="1" applyAlignment="1">
      <alignment/>
    </xf>
    <xf numFmtId="0" fontId="47" fillId="45" borderId="10" xfId="0" applyFont="1" applyFill="1" applyBorder="1" applyAlignment="1">
      <alignment horizontal="center" vertical="center" wrapText="1"/>
    </xf>
    <xf numFmtId="0" fontId="0" fillId="45" borderId="10" xfId="0" applyFont="1" applyFill="1" applyBorder="1" applyAlignment="1">
      <alignment/>
    </xf>
    <xf numFmtId="0" fontId="0" fillId="45" borderId="12" xfId="0" applyFont="1" applyFill="1" applyBorder="1" applyAlignment="1">
      <alignment/>
    </xf>
    <xf numFmtId="0" fontId="47" fillId="47" borderId="10" xfId="0" applyFont="1" applyFill="1" applyBorder="1" applyAlignment="1">
      <alignment horizontal="center" vertical="center" wrapText="1"/>
    </xf>
    <xf numFmtId="0" fontId="0" fillId="47" borderId="10" xfId="0" applyFont="1" applyFill="1" applyBorder="1" applyAlignment="1">
      <alignment/>
    </xf>
    <xf numFmtId="0" fontId="0" fillId="47" borderId="12" xfId="0" applyFont="1" applyFill="1" applyBorder="1" applyAlignment="1">
      <alignment/>
    </xf>
    <xf numFmtId="166" fontId="0" fillId="39" borderId="10" xfId="0" applyNumberFormat="1" applyFont="1" applyFill="1" applyBorder="1" applyAlignment="1">
      <alignment horizontal="center" vertical="center"/>
    </xf>
    <xf numFmtId="166" fontId="47" fillId="39" borderId="10" xfId="0" applyNumberFormat="1" applyFont="1" applyFill="1" applyBorder="1" applyAlignment="1">
      <alignment horizontal="center" vertical="center"/>
    </xf>
    <xf numFmtId="166" fontId="0" fillId="40" borderId="10" xfId="0" applyNumberFormat="1" applyFont="1" applyFill="1" applyBorder="1" applyAlignment="1">
      <alignment horizontal="center" vertical="center"/>
    </xf>
    <xf numFmtId="166" fontId="0" fillId="41" borderId="10" xfId="0" applyNumberFormat="1" applyFont="1" applyFill="1" applyBorder="1" applyAlignment="1">
      <alignment horizontal="center" vertical="center"/>
    </xf>
    <xf numFmtId="166" fontId="47" fillId="41" borderId="10" xfId="0" applyNumberFormat="1" applyFont="1" applyFill="1" applyBorder="1" applyAlignment="1">
      <alignment horizontal="center" vertical="center"/>
    </xf>
    <xf numFmtId="166" fontId="0" fillId="41" borderId="13" xfId="0" applyNumberFormat="1" applyFont="1" applyFill="1" applyBorder="1" applyAlignment="1">
      <alignment horizontal="center" vertical="center"/>
    </xf>
    <xf numFmtId="166" fontId="47" fillId="40" borderId="10" xfId="0" applyNumberFormat="1" applyFont="1" applyFill="1" applyBorder="1" applyAlignment="1">
      <alignment horizontal="center" vertical="center"/>
    </xf>
    <xf numFmtId="0" fontId="23" fillId="35" borderId="10" xfId="0" applyFont="1" applyFill="1" applyBorder="1" applyAlignment="1">
      <alignment horizontal="center" vertical="center" wrapText="1"/>
    </xf>
    <xf numFmtId="14" fontId="23" fillId="35" borderId="10" xfId="0" applyNumberFormat="1" applyFont="1" applyFill="1" applyBorder="1" applyAlignment="1">
      <alignment horizontal="center" vertical="center" wrapText="1"/>
    </xf>
    <xf numFmtId="0" fontId="3" fillId="35" borderId="10" xfId="41" applyFont="1" applyFill="1" applyBorder="1" applyAlignment="1">
      <alignment horizontal="center" vertical="center" wrapText="1"/>
    </xf>
    <xf numFmtId="0" fontId="23" fillId="35" borderId="14" xfId="0" applyFont="1" applyFill="1" applyBorder="1" applyAlignment="1">
      <alignment horizontal="center" vertical="center" wrapText="1"/>
    </xf>
    <xf numFmtId="0" fontId="23" fillId="35" borderId="16" xfId="0" applyFont="1" applyFill="1" applyBorder="1" applyAlignment="1">
      <alignment horizontal="center" vertical="center" wrapText="1"/>
    </xf>
    <xf numFmtId="0" fontId="23" fillId="35" borderId="17" xfId="0" applyFont="1" applyFill="1" applyBorder="1" applyAlignment="1">
      <alignment horizontal="center" vertical="center" wrapText="1"/>
    </xf>
    <xf numFmtId="0" fontId="23" fillId="35" borderId="10" xfId="0" applyFont="1" applyFill="1" applyBorder="1" applyAlignment="1">
      <alignment horizontal="center" vertical="center"/>
    </xf>
    <xf numFmtId="0" fontId="3" fillId="35" borderId="10" xfId="41" applyFont="1" applyFill="1" applyBorder="1" applyAlignment="1">
      <alignment horizontal="center" vertical="center"/>
    </xf>
    <xf numFmtId="0" fontId="51" fillId="0" borderId="10" xfId="0" applyFon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51" fillId="0" borderId="12" xfId="0" applyFont="1" applyBorder="1" applyAlignment="1">
      <alignment horizontal="center" vertical="center"/>
    </xf>
    <xf numFmtId="0" fontId="23" fillId="35" borderId="14" xfId="0" applyFont="1" applyFill="1" applyBorder="1" applyAlignment="1">
      <alignment horizontal="center" vertical="center"/>
    </xf>
    <xf numFmtId="0" fontId="23" fillId="35" borderId="16" xfId="0" applyFont="1" applyFill="1" applyBorder="1" applyAlignment="1">
      <alignment horizontal="center" vertical="center"/>
    </xf>
    <xf numFmtId="0" fontId="23" fillId="35" borderId="17" xfId="0" applyFont="1" applyFill="1" applyBorder="1" applyAlignment="1">
      <alignment horizontal="center" vertical="center"/>
    </xf>
    <xf numFmtId="0" fontId="50" fillId="41" borderId="10" xfId="0" applyFont="1" applyFill="1" applyBorder="1" applyAlignment="1">
      <alignment horizontal="left" vertical="top"/>
    </xf>
    <xf numFmtId="0" fontId="47" fillId="41" borderId="10" xfId="0" applyFont="1" applyFill="1" applyBorder="1" applyAlignment="1">
      <alignment horizontal="center" vertical="center"/>
    </xf>
    <xf numFmtId="0" fontId="50" fillId="39" borderId="10" xfId="0" applyFont="1" applyFill="1" applyBorder="1" applyAlignment="1">
      <alignment horizontal="left" vertical="top"/>
    </xf>
    <xf numFmtId="0" fontId="47" fillId="40" borderId="10" xfId="0" applyFont="1" applyFill="1" applyBorder="1" applyAlignment="1">
      <alignment horizontal="left" vertical="top" wrapText="1"/>
    </xf>
    <xf numFmtId="0" fontId="50" fillId="40" borderId="10" xfId="0" applyFont="1" applyFill="1" applyBorder="1" applyAlignment="1">
      <alignment horizontal="left" vertical="top" wrapText="1"/>
    </xf>
    <xf numFmtId="0" fontId="50" fillId="40" borderId="10" xfId="0" applyFont="1" applyFill="1" applyBorder="1" applyAlignment="1">
      <alignment horizontal="left" vertical="top"/>
    </xf>
    <xf numFmtId="173" fontId="0" fillId="40" borderId="10" xfId="0" applyNumberFormat="1" applyFont="1" applyFill="1" applyBorder="1" applyAlignment="1">
      <alignment horizontal="center" vertical="center"/>
    </xf>
    <xf numFmtId="0" fontId="0" fillId="39" borderId="10" xfId="0" applyFont="1" applyFill="1" applyBorder="1" applyAlignment="1">
      <alignment horizontal="center" vertical="center" wrapText="1"/>
    </xf>
    <xf numFmtId="1" fontId="0" fillId="39" borderId="10" xfId="0" applyNumberFormat="1" applyFont="1" applyFill="1" applyBorder="1" applyAlignment="1">
      <alignment horizontal="center" vertical="center"/>
    </xf>
    <xf numFmtId="0" fontId="0" fillId="41" borderId="10" xfId="0" applyFont="1" applyFill="1" applyBorder="1" applyAlignment="1">
      <alignment horizontal="center" vertical="center" wrapText="1"/>
    </xf>
    <xf numFmtId="0" fontId="50" fillId="48" borderId="10" xfId="0" applyFont="1" applyFill="1" applyBorder="1" applyAlignment="1">
      <alignment horizontal="left" vertical="top"/>
    </xf>
    <xf numFmtId="0" fontId="0" fillId="48" borderId="10" xfId="0" applyFont="1" applyFill="1" applyBorder="1" applyAlignment="1">
      <alignment horizontal="center" vertical="center"/>
    </xf>
    <xf numFmtId="0" fontId="0" fillId="48" borderId="10" xfId="0" applyFont="1" applyFill="1" applyBorder="1" applyAlignment="1">
      <alignment horizontal="center" vertical="center" wrapText="1"/>
    </xf>
    <xf numFmtId="166" fontId="0" fillId="48" borderId="10" xfId="0" applyNumberFormat="1" applyFont="1" applyFill="1" applyBorder="1" applyAlignment="1">
      <alignment horizontal="center" vertical="center"/>
    </xf>
    <xf numFmtId="166" fontId="47" fillId="48" borderId="10" xfId="0" applyNumberFormat="1" applyFont="1" applyFill="1" applyBorder="1"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428625</xdr:colOff>
      <xdr:row>35</xdr:row>
      <xdr:rowOff>828675</xdr:rowOff>
    </xdr:from>
    <xdr:ext cx="800100" cy="371475"/>
    <xdr:sp>
      <xdr:nvSpPr>
        <xdr:cNvPr id="1" name="pole tekstowe 5"/>
        <xdr:cNvSpPr txBox="1">
          <a:spLocks noChangeArrowheads="1"/>
        </xdr:cNvSpPr>
      </xdr:nvSpPr>
      <xdr:spPr>
        <a:xfrm>
          <a:off x="10791825" y="9734550"/>
          <a:ext cx="800100" cy="37147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_xD835__xDC43_/_xD835__xDC58_</a:t>
          </a:r>
        </a:p>
      </xdr:txBody>
    </xdr:sp>
    <xdr:clientData/>
  </xdr:oneCellAnchor>
  <xdr:twoCellAnchor editAs="oneCell">
    <xdr:from>
      <xdr:col>3</xdr:col>
      <xdr:colOff>457200</xdr:colOff>
      <xdr:row>25</xdr:row>
      <xdr:rowOff>9525</xdr:rowOff>
    </xdr:from>
    <xdr:to>
      <xdr:col>4</xdr:col>
      <xdr:colOff>676275</xdr:colOff>
      <xdr:row>26</xdr:row>
      <xdr:rowOff>285750</xdr:rowOff>
    </xdr:to>
    <xdr:pic>
      <xdr:nvPicPr>
        <xdr:cNvPr id="2" name="Obraz 7"/>
        <xdr:cNvPicPr preferRelativeResize="1">
          <a:picLocks noChangeAspect="1"/>
        </xdr:cNvPicPr>
      </xdr:nvPicPr>
      <xdr:blipFill>
        <a:blip r:embed="rId1"/>
        <a:stretch>
          <a:fillRect/>
        </a:stretch>
      </xdr:blipFill>
      <xdr:spPr>
        <a:xfrm>
          <a:off x="7572375" y="6172200"/>
          <a:ext cx="1028700" cy="466725"/>
        </a:xfrm>
        <a:prstGeom prst="rect">
          <a:avLst/>
        </a:prstGeom>
        <a:noFill/>
        <a:ln w="9525" cmpd="sng">
          <a:noFill/>
        </a:ln>
      </xdr:spPr>
    </xdr:pic>
    <xdr:clientData/>
  </xdr:twoCellAnchor>
  <xdr:twoCellAnchor editAs="oneCell">
    <xdr:from>
      <xdr:col>3</xdr:col>
      <xdr:colOff>438150</xdr:colOff>
      <xdr:row>27</xdr:row>
      <xdr:rowOff>76200</xdr:rowOff>
    </xdr:from>
    <xdr:to>
      <xdr:col>4</xdr:col>
      <xdr:colOff>619125</xdr:colOff>
      <xdr:row>28</xdr:row>
      <xdr:rowOff>323850</xdr:rowOff>
    </xdr:to>
    <xdr:pic>
      <xdr:nvPicPr>
        <xdr:cNvPr id="3" name="Obraz 8"/>
        <xdr:cNvPicPr preferRelativeResize="1">
          <a:picLocks noChangeAspect="1"/>
        </xdr:cNvPicPr>
      </xdr:nvPicPr>
      <xdr:blipFill>
        <a:blip r:embed="rId2"/>
        <a:stretch>
          <a:fillRect/>
        </a:stretch>
      </xdr:blipFill>
      <xdr:spPr>
        <a:xfrm>
          <a:off x="7553325" y="6724650"/>
          <a:ext cx="990600" cy="438150"/>
        </a:xfrm>
        <a:prstGeom prst="rect">
          <a:avLst/>
        </a:prstGeom>
        <a:noFill/>
        <a:ln w="9525" cmpd="sng">
          <a:noFill/>
        </a:ln>
      </xdr:spPr>
    </xdr:pic>
    <xdr:clientData/>
  </xdr:twoCellAnchor>
  <xdr:twoCellAnchor editAs="oneCell">
    <xdr:from>
      <xdr:col>5</xdr:col>
      <xdr:colOff>733425</xdr:colOff>
      <xdr:row>24</xdr:row>
      <xdr:rowOff>152400</xdr:rowOff>
    </xdr:from>
    <xdr:to>
      <xdr:col>5</xdr:col>
      <xdr:colOff>733425</xdr:colOff>
      <xdr:row>26</xdr:row>
      <xdr:rowOff>0</xdr:rowOff>
    </xdr:to>
    <xdr:pic>
      <xdr:nvPicPr>
        <xdr:cNvPr id="4" name="Obraz 9"/>
        <xdr:cNvPicPr preferRelativeResize="1">
          <a:picLocks noChangeAspect="1"/>
        </xdr:cNvPicPr>
      </xdr:nvPicPr>
      <xdr:blipFill>
        <a:blip r:embed="rId3"/>
        <a:stretch>
          <a:fillRect/>
        </a:stretch>
      </xdr:blipFill>
      <xdr:spPr>
        <a:xfrm>
          <a:off x="9915525" y="6124575"/>
          <a:ext cx="0" cy="228600"/>
        </a:xfrm>
        <a:prstGeom prst="rect">
          <a:avLst/>
        </a:prstGeom>
        <a:noFill/>
        <a:ln w="9525" cmpd="sng">
          <a:noFill/>
        </a:ln>
      </xdr:spPr>
    </xdr:pic>
    <xdr:clientData/>
  </xdr:twoCellAnchor>
  <xdr:twoCellAnchor editAs="oneCell">
    <xdr:from>
      <xdr:col>6</xdr:col>
      <xdr:colOff>838200</xdr:colOff>
      <xdr:row>24</xdr:row>
      <xdr:rowOff>133350</xdr:rowOff>
    </xdr:from>
    <xdr:to>
      <xdr:col>6</xdr:col>
      <xdr:colOff>838200</xdr:colOff>
      <xdr:row>26</xdr:row>
      <xdr:rowOff>0</xdr:rowOff>
    </xdr:to>
    <xdr:pic>
      <xdr:nvPicPr>
        <xdr:cNvPr id="5" name="Obraz 10"/>
        <xdr:cNvPicPr preferRelativeResize="1">
          <a:picLocks noChangeAspect="1"/>
        </xdr:cNvPicPr>
      </xdr:nvPicPr>
      <xdr:blipFill>
        <a:blip r:embed="rId4"/>
        <a:stretch>
          <a:fillRect/>
        </a:stretch>
      </xdr:blipFill>
      <xdr:spPr>
        <a:xfrm>
          <a:off x="11201400" y="6105525"/>
          <a:ext cx="0" cy="247650"/>
        </a:xfrm>
        <a:prstGeom prst="rect">
          <a:avLst/>
        </a:prstGeom>
        <a:noFill/>
        <a:ln w="9525" cmpd="sng">
          <a:noFill/>
        </a:ln>
      </xdr:spPr>
    </xdr:pic>
    <xdr:clientData/>
  </xdr:twoCellAnchor>
  <xdr:oneCellAnchor>
    <xdr:from>
      <xdr:col>6</xdr:col>
      <xdr:colOff>447675</xdr:colOff>
      <xdr:row>24</xdr:row>
      <xdr:rowOff>38100</xdr:rowOff>
    </xdr:from>
    <xdr:ext cx="800100" cy="323850"/>
    <xdr:sp>
      <xdr:nvSpPr>
        <xdr:cNvPr id="6" name="pole tekstowe 13"/>
        <xdr:cNvSpPr txBox="1">
          <a:spLocks noChangeArrowheads="1"/>
        </xdr:cNvSpPr>
      </xdr:nvSpPr>
      <xdr:spPr>
        <a:xfrm>
          <a:off x="10810875" y="6010275"/>
          <a:ext cx="800100" cy="32385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_xD835__xDC43_/_xD835__xDC58_</a:t>
          </a:r>
        </a:p>
      </xdr:txBody>
    </xdr:sp>
    <xdr:clientData/>
  </xdr:oneCellAnchor>
  <xdr:oneCellAnchor>
    <xdr:from>
      <xdr:col>5</xdr:col>
      <xdr:colOff>38100</xdr:colOff>
      <xdr:row>24</xdr:row>
      <xdr:rowOff>85725</xdr:rowOff>
    </xdr:from>
    <xdr:ext cx="1095375" cy="333375"/>
    <xdr:sp>
      <xdr:nvSpPr>
        <xdr:cNvPr id="7" name="pole tekstowe 14"/>
        <xdr:cNvSpPr txBox="1">
          <a:spLocks noChangeArrowheads="1"/>
        </xdr:cNvSpPr>
      </xdr:nvSpPr>
      <xdr:spPr>
        <a:xfrm>
          <a:off x="9220200" y="6057900"/>
          <a:ext cx="1095375" cy="33337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U= _xD835__xDC43_/_xD835__xDC43__xD835__xDC50_ *  1/_xD835__xDC58_</a:t>
          </a:r>
        </a:p>
      </xdr:txBody>
    </xdr:sp>
    <xdr:clientData/>
  </xdr:oneCellAnchor>
  <xdr:oneCellAnchor>
    <xdr:from>
      <xdr:col>5</xdr:col>
      <xdr:colOff>38100</xdr:colOff>
      <xdr:row>35</xdr:row>
      <xdr:rowOff>752475</xdr:rowOff>
    </xdr:from>
    <xdr:ext cx="1095375" cy="409575"/>
    <xdr:sp>
      <xdr:nvSpPr>
        <xdr:cNvPr id="8" name="pole tekstowe 15"/>
        <xdr:cNvSpPr txBox="1">
          <a:spLocks noChangeArrowheads="1"/>
        </xdr:cNvSpPr>
      </xdr:nvSpPr>
      <xdr:spPr>
        <a:xfrm>
          <a:off x="9220200" y="9658350"/>
          <a:ext cx="1095375" cy="40957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U= _xD835__xDC43_/_xD835__xDC43__xD835__xDC50_ *  1/_xD835__xDC58_</a:t>
          </a:r>
        </a:p>
      </xdr:txBody>
    </xdr:sp>
    <xdr:clientData/>
  </xdr:oneCellAnchor>
  <xdr:twoCellAnchor editAs="oneCell">
    <xdr:from>
      <xdr:col>3</xdr:col>
      <xdr:colOff>438150</xdr:colOff>
      <xdr:row>35</xdr:row>
      <xdr:rowOff>161925</xdr:rowOff>
    </xdr:from>
    <xdr:to>
      <xdr:col>4</xdr:col>
      <xdr:colOff>571500</xdr:colOff>
      <xdr:row>35</xdr:row>
      <xdr:rowOff>876300</xdr:rowOff>
    </xdr:to>
    <xdr:pic>
      <xdr:nvPicPr>
        <xdr:cNvPr id="9" name="Obraz 16"/>
        <xdr:cNvPicPr preferRelativeResize="1">
          <a:picLocks noChangeAspect="1"/>
        </xdr:cNvPicPr>
      </xdr:nvPicPr>
      <xdr:blipFill>
        <a:blip r:embed="rId1"/>
        <a:stretch>
          <a:fillRect/>
        </a:stretch>
      </xdr:blipFill>
      <xdr:spPr>
        <a:xfrm>
          <a:off x="7553325" y="9067800"/>
          <a:ext cx="942975" cy="714375"/>
        </a:xfrm>
        <a:prstGeom prst="rect">
          <a:avLst/>
        </a:prstGeom>
        <a:noFill/>
        <a:ln w="9525" cmpd="sng">
          <a:noFill/>
        </a:ln>
      </xdr:spPr>
    </xdr:pic>
    <xdr:clientData/>
  </xdr:twoCellAnchor>
  <xdr:twoCellAnchor editAs="oneCell">
    <xdr:from>
      <xdr:col>3</xdr:col>
      <xdr:colOff>400050</xdr:colOff>
      <xdr:row>36</xdr:row>
      <xdr:rowOff>123825</xdr:rowOff>
    </xdr:from>
    <xdr:to>
      <xdr:col>4</xdr:col>
      <xdr:colOff>581025</xdr:colOff>
      <xdr:row>36</xdr:row>
      <xdr:rowOff>561975</xdr:rowOff>
    </xdr:to>
    <xdr:pic>
      <xdr:nvPicPr>
        <xdr:cNvPr id="10" name="Obraz 17"/>
        <xdr:cNvPicPr preferRelativeResize="1">
          <a:picLocks noChangeAspect="1"/>
        </xdr:cNvPicPr>
      </xdr:nvPicPr>
      <xdr:blipFill>
        <a:blip r:embed="rId2"/>
        <a:stretch>
          <a:fillRect/>
        </a:stretch>
      </xdr:blipFill>
      <xdr:spPr>
        <a:xfrm>
          <a:off x="7515225" y="9982200"/>
          <a:ext cx="9906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
  <sheetViews>
    <sheetView zoomScalePageLayoutView="0" workbookViewId="0" topLeftCell="A1">
      <selection activeCell="C7" sqref="C7"/>
    </sheetView>
  </sheetViews>
  <sheetFormatPr defaultColWidth="9.140625" defaultRowHeight="15"/>
  <cols>
    <col min="1" max="1" width="28.57421875" style="0" customWidth="1"/>
    <col min="2" max="2" width="29.00390625" style="0" customWidth="1"/>
    <col min="3" max="3" width="37.00390625" style="0" customWidth="1"/>
    <col min="4" max="4" width="38.00390625" style="0" customWidth="1"/>
  </cols>
  <sheetData>
    <row r="1" spans="1:4" ht="45">
      <c r="A1" s="2" t="s">
        <v>20</v>
      </c>
      <c r="B1" s="3" t="s">
        <v>21</v>
      </c>
      <c r="C1" s="3" t="s">
        <v>108</v>
      </c>
      <c r="D1" s="3" t="s">
        <v>22</v>
      </c>
    </row>
    <row r="2" spans="1:4" ht="15">
      <c r="A2" s="4" t="s">
        <v>23</v>
      </c>
      <c r="B2" s="5">
        <v>48</v>
      </c>
      <c r="C2" s="5">
        <v>1</v>
      </c>
      <c r="D2" s="5">
        <f>((B2*1)/12)*C2</f>
        <v>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39"/>
  <sheetViews>
    <sheetView zoomScalePageLayoutView="0" workbookViewId="0" topLeftCell="B21">
      <selection activeCell="F22" sqref="F22:F30"/>
    </sheetView>
  </sheetViews>
  <sheetFormatPr defaultColWidth="9.140625" defaultRowHeight="15"/>
  <cols>
    <col min="1" max="1" width="40.421875" style="0" customWidth="1"/>
    <col min="2" max="2" width="36.28125" style="0" customWidth="1"/>
    <col min="3" max="3" width="30.00390625" style="0" customWidth="1"/>
    <col min="4" max="4" width="12.140625" style="0" customWidth="1"/>
    <col min="5" max="5" width="18.8515625" style="0" customWidth="1"/>
    <col min="6" max="6" width="17.7109375" style="0" customWidth="1"/>
    <col min="7" max="7" width="27.140625" style="0" customWidth="1"/>
  </cols>
  <sheetData>
    <row r="1" spans="1:3" ht="33" thickBot="1" thickTop="1">
      <c r="A1" s="9" t="s">
        <v>0</v>
      </c>
      <c r="B1" s="9" t="s">
        <v>24</v>
      </c>
      <c r="C1" s="9" t="s">
        <v>71</v>
      </c>
    </row>
    <row r="2" spans="1:3" ht="17.25" thickBot="1" thickTop="1">
      <c r="A2" s="10" t="s">
        <v>1</v>
      </c>
      <c r="B2" s="11" t="s">
        <v>33</v>
      </c>
      <c r="C2" s="11" t="s">
        <v>33</v>
      </c>
    </row>
    <row r="3" spans="1:3" ht="17.25" thickBot="1" thickTop="1">
      <c r="A3" s="10" t="s">
        <v>2</v>
      </c>
      <c r="B3" s="12" t="s">
        <v>34</v>
      </c>
      <c r="C3" s="12" t="s">
        <v>34</v>
      </c>
    </row>
    <row r="4" spans="1:3" ht="17.25" thickBot="1" thickTop="1">
      <c r="A4" s="10" t="s">
        <v>3</v>
      </c>
      <c r="B4" s="11" t="s">
        <v>4</v>
      </c>
      <c r="C4" s="11" t="s">
        <v>4</v>
      </c>
    </row>
    <row r="5" spans="1:3" ht="17.25" thickBot="1" thickTop="1">
      <c r="A5" s="10" t="s">
        <v>5</v>
      </c>
      <c r="B5" s="12" t="s">
        <v>35</v>
      </c>
      <c r="C5" s="12" t="s">
        <v>36</v>
      </c>
    </row>
    <row r="6" spans="1:3" ht="17.25" thickBot="1" thickTop="1">
      <c r="A6" s="10" t="s">
        <v>6</v>
      </c>
      <c r="B6" s="11" t="s">
        <v>4</v>
      </c>
      <c r="C6" s="11" t="s">
        <v>4</v>
      </c>
    </row>
    <row r="7" spans="1:3" ht="33" thickBot="1" thickTop="1">
      <c r="A7" s="10" t="s">
        <v>7</v>
      </c>
      <c r="B7" s="12" t="s">
        <v>8</v>
      </c>
      <c r="C7" s="12" t="s">
        <v>32</v>
      </c>
    </row>
    <row r="8" spans="1:3" ht="17.25" thickBot="1" thickTop="1">
      <c r="A8" s="10" t="s">
        <v>9</v>
      </c>
      <c r="B8" s="11" t="s">
        <v>37</v>
      </c>
      <c r="C8" s="11" t="s">
        <v>38</v>
      </c>
    </row>
    <row r="9" spans="1:3" ht="17.25" thickBot="1" thickTop="1">
      <c r="A9" s="10" t="s">
        <v>10</v>
      </c>
      <c r="B9" s="12" t="s">
        <v>39</v>
      </c>
      <c r="C9" s="12" t="s">
        <v>40</v>
      </c>
    </row>
    <row r="10" spans="1:3" ht="17.25" thickBot="1" thickTop="1">
      <c r="A10" s="10" t="s">
        <v>11</v>
      </c>
      <c r="B10" s="11">
        <v>20</v>
      </c>
      <c r="C10" s="11">
        <v>20</v>
      </c>
    </row>
    <row r="11" spans="1:3" ht="17.25" thickBot="1" thickTop="1">
      <c r="A11" s="10" t="s">
        <v>12</v>
      </c>
      <c r="B11" s="12">
        <v>5</v>
      </c>
      <c r="C11" s="12">
        <v>5</v>
      </c>
    </row>
    <row r="12" spans="1:3" ht="17.25" thickBot="1" thickTop="1">
      <c r="A12" s="10" t="s">
        <v>13</v>
      </c>
      <c r="B12" s="11">
        <v>5</v>
      </c>
      <c r="C12" s="11">
        <v>5</v>
      </c>
    </row>
    <row r="13" spans="1:3" ht="17.25" thickBot="1" thickTop="1">
      <c r="A13" s="10" t="s">
        <v>14</v>
      </c>
      <c r="B13" s="12">
        <v>5</v>
      </c>
      <c r="C13" s="12">
        <v>5</v>
      </c>
    </row>
    <row r="14" ht="15.75" thickTop="1"/>
    <row r="15" ht="24.75" customHeight="1"/>
    <row r="18" ht="15.75">
      <c r="A18" s="1" t="s">
        <v>67</v>
      </c>
    </row>
    <row r="20" spans="1:7" ht="23.25">
      <c r="A20" s="70" t="s">
        <v>41</v>
      </c>
      <c r="B20" s="70"/>
      <c r="C20" s="70"/>
      <c r="D20" s="70"/>
      <c r="E20" s="70"/>
      <c r="F20" s="70"/>
      <c r="G20" s="73"/>
    </row>
    <row r="21" spans="1:7" ht="45">
      <c r="A21" s="64" t="s">
        <v>42</v>
      </c>
      <c r="B21" s="64" t="s">
        <v>43</v>
      </c>
      <c r="C21" s="64"/>
      <c r="D21" s="64" t="s">
        <v>44</v>
      </c>
      <c r="E21" s="64"/>
      <c r="F21" s="6" t="s">
        <v>45</v>
      </c>
      <c r="G21" s="6" t="s">
        <v>46</v>
      </c>
    </row>
    <row r="22" spans="1:7" ht="15">
      <c r="A22" s="64"/>
      <c r="B22" s="7" t="s">
        <v>47</v>
      </c>
      <c r="C22" s="7" t="s">
        <v>48</v>
      </c>
      <c r="D22" s="7" t="s">
        <v>49</v>
      </c>
      <c r="E22" s="7" t="s">
        <v>50</v>
      </c>
      <c r="F22" s="74"/>
      <c r="G22" s="74"/>
    </row>
    <row r="23" spans="1:7" ht="15">
      <c r="A23" s="69" t="s">
        <v>51</v>
      </c>
      <c r="B23" s="68" t="s">
        <v>52</v>
      </c>
      <c r="C23" s="7">
        <v>200</v>
      </c>
      <c r="D23" s="68" t="s">
        <v>52</v>
      </c>
      <c r="E23" s="7">
        <v>200</v>
      </c>
      <c r="F23" s="75"/>
      <c r="G23" s="75"/>
    </row>
    <row r="24" spans="1:7" ht="15">
      <c r="A24" s="69"/>
      <c r="B24" s="68"/>
      <c r="C24" s="7">
        <v>140</v>
      </c>
      <c r="D24" s="68"/>
      <c r="E24" s="7">
        <v>140</v>
      </c>
      <c r="F24" s="75"/>
      <c r="G24" s="75"/>
    </row>
    <row r="25" spans="1:7" ht="15">
      <c r="A25" s="69"/>
      <c r="B25" s="68"/>
      <c r="C25" s="7">
        <v>100</v>
      </c>
      <c r="D25" s="68"/>
      <c r="E25" s="7">
        <v>100</v>
      </c>
      <c r="F25" s="75"/>
      <c r="G25" s="75"/>
    </row>
    <row r="26" spans="1:7" ht="15">
      <c r="A26" s="69"/>
      <c r="B26" s="68" t="s">
        <v>53</v>
      </c>
      <c r="C26" s="7">
        <v>70</v>
      </c>
      <c r="D26" s="68"/>
      <c r="E26" s="68"/>
      <c r="F26" s="75"/>
      <c r="G26" s="75"/>
    </row>
    <row r="27" spans="1:7" ht="23.25" customHeight="1">
      <c r="A27" s="69"/>
      <c r="B27" s="68"/>
      <c r="C27" s="7">
        <v>40</v>
      </c>
      <c r="D27" s="68"/>
      <c r="E27" s="68"/>
      <c r="F27" s="75"/>
      <c r="G27" s="75"/>
    </row>
    <row r="28" spans="1:7" ht="15">
      <c r="A28" s="69"/>
      <c r="B28" s="7" t="s">
        <v>54</v>
      </c>
      <c r="C28" s="7">
        <v>20</v>
      </c>
      <c r="D28" s="68"/>
      <c r="E28" s="68"/>
      <c r="F28" s="75"/>
      <c r="G28" s="75"/>
    </row>
    <row r="29" spans="1:7" ht="34.5" customHeight="1">
      <c r="A29" s="8" t="s">
        <v>55</v>
      </c>
      <c r="B29" s="7">
        <v>5</v>
      </c>
      <c r="C29" s="7">
        <v>5</v>
      </c>
      <c r="D29" s="68"/>
      <c r="E29" s="68"/>
      <c r="F29" s="75"/>
      <c r="G29" s="75"/>
    </row>
    <row r="30" spans="1:7" ht="15">
      <c r="A30" s="8" t="s">
        <v>3</v>
      </c>
      <c r="B30" s="68" t="s">
        <v>56</v>
      </c>
      <c r="C30" s="68"/>
      <c r="D30" s="68" t="s">
        <v>57</v>
      </c>
      <c r="E30" s="68"/>
      <c r="F30" s="76"/>
      <c r="G30" s="76"/>
    </row>
    <row r="31" spans="1:7" ht="45" customHeight="1">
      <c r="A31" s="64" t="s">
        <v>68</v>
      </c>
      <c r="B31" s="69"/>
      <c r="C31" s="69"/>
      <c r="D31" s="69"/>
      <c r="E31" s="69"/>
      <c r="F31" s="69"/>
      <c r="G31" s="69"/>
    </row>
    <row r="32" spans="1:7" ht="23.25">
      <c r="A32" s="70" t="s">
        <v>109</v>
      </c>
      <c r="B32" s="71"/>
      <c r="C32" s="71"/>
      <c r="D32" s="71"/>
      <c r="E32" s="71"/>
      <c r="F32" s="71"/>
      <c r="G32" s="72"/>
    </row>
    <row r="33" spans="1:7" ht="15">
      <c r="A33" s="64" t="s">
        <v>0</v>
      </c>
      <c r="B33" s="64" t="s">
        <v>58</v>
      </c>
      <c r="C33" s="64"/>
      <c r="D33" s="64" t="s">
        <v>59</v>
      </c>
      <c r="E33" s="64"/>
      <c r="F33" s="64" t="s">
        <v>45</v>
      </c>
      <c r="G33" s="64" t="s">
        <v>60</v>
      </c>
    </row>
    <row r="34" spans="1:7" ht="15">
      <c r="A34" s="64"/>
      <c r="B34" s="64"/>
      <c r="C34" s="64"/>
      <c r="D34" s="64"/>
      <c r="E34" s="64"/>
      <c r="F34" s="64"/>
      <c r="G34" s="64"/>
    </row>
    <row r="35" spans="1:7" ht="15">
      <c r="A35" s="6" t="s">
        <v>61</v>
      </c>
      <c r="B35" s="62" t="s">
        <v>69</v>
      </c>
      <c r="C35" s="62"/>
      <c r="D35" s="62" t="s">
        <v>62</v>
      </c>
      <c r="E35" s="62"/>
      <c r="F35" s="65"/>
      <c r="G35" s="65"/>
    </row>
    <row r="36" spans="1:7" ht="75">
      <c r="A36" s="6" t="s">
        <v>63</v>
      </c>
      <c r="B36" s="68" t="s">
        <v>70</v>
      </c>
      <c r="C36" s="68"/>
      <c r="D36" s="62"/>
      <c r="E36" s="62"/>
      <c r="F36" s="66"/>
      <c r="G36" s="66"/>
    </row>
    <row r="37" spans="1:7" ht="52.5" customHeight="1">
      <c r="A37" s="6" t="s">
        <v>64</v>
      </c>
      <c r="B37" s="63" t="s">
        <v>65</v>
      </c>
      <c r="C37" s="63"/>
      <c r="D37" s="62"/>
      <c r="E37" s="62"/>
      <c r="F37" s="66"/>
      <c r="G37" s="66"/>
    </row>
    <row r="38" spans="1:7" ht="30">
      <c r="A38" s="6" t="s">
        <v>66</v>
      </c>
      <c r="B38" s="62" t="s">
        <v>56</v>
      </c>
      <c r="C38" s="62"/>
      <c r="D38" s="62" t="s">
        <v>57</v>
      </c>
      <c r="E38" s="62"/>
      <c r="F38" s="67"/>
      <c r="G38" s="67"/>
    </row>
    <row r="39" spans="1:7" ht="39.75" customHeight="1">
      <c r="A39" s="64" t="s">
        <v>68</v>
      </c>
      <c r="B39" s="64"/>
      <c r="C39" s="64"/>
      <c r="D39" s="64"/>
      <c r="E39" s="64"/>
      <c r="F39" s="64"/>
      <c r="G39" s="64"/>
    </row>
  </sheetData>
  <sheetProtection/>
  <mergeCells count="32">
    <mergeCell ref="A20:G20"/>
    <mergeCell ref="A21:A22"/>
    <mergeCell ref="B21:C21"/>
    <mergeCell ref="D21:E21"/>
    <mergeCell ref="F22:F30"/>
    <mergeCell ref="G22:G30"/>
    <mergeCell ref="A23:A28"/>
    <mergeCell ref="B23:B25"/>
    <mergeCell ref="D23:D25"/>
    <mergeCell ref="B26:B27"/>
    <mergeCell ref="D26:E27"/>
    <mergeCell ref="D28:E29"/>
    <mergeCell ref="B30:C30"/>
    <mergeCell ref="D30:E30"/>
    <mergeCell ref="A31:G31"/>
    <mergeCell ref="A32:G32"/>
    <mergeCell ref="A33:A34"/>
    <mergeCell ref="B33:C34"/>
    <mergeCell ref="D33:E34"/>
    <mergeCell ref="F33:F34"/>
    <mergeCell ref="G33:G34"/>
    <mergeCell ref="B35:C35"/>
    <mergeCell ref="D35:E35"/>
    <mergeCell ref="F35:F38"/>
    <mergeCell ref="G35:G38"/>
    <mergeCell ref="B36:C36"/>
    <mergeCell ref="D36:E36"/>
    <mergeCell ref="B37:C37"/>
    <mergeCell ref="D37:E37"/>
    <mergeCell ref="B38:C38"/>
    <mergeCell ref="D38:E38"/>
    <mergeCell ref="A39:G3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50"/>
  <sheetViews>
    <sheetView zoomScalePageLayoutView="0" workbookViewId="0" topLeftCell="C26">
      <selection activeCell="G38" sqref="G38"/>
    </sheetView>
  </sheetViews>
  <sheetFormatPr defaultColWidth="9.140625" defaultRowHeight="15"/>
  <cols>
    <col min="1" max="1" width="29.00390625" style="28" customWidth="1"/>
    <col min="2" max="2" width="19.57421875" style="28" customWidth="1"/>
    <col min="3" max="3" width="35.28125" style="28" customWidth="1"/>
    <col min="4" max="4" width="18.421875" style="28" customWidth="1"/>
    <col min="5" max="5" width="16.140625" style="28" customWidth="1"/>
    <col min="6" max="6" width="18.57421875" style="28" customWidth="1"/>
    <col min="7" max="7" width="23.421875" style="28" customWidth="1"/>
    <col min="8" max="8" width="18.421875" style="28" customWidth="1"/>
    <col min="9" max="9" width="18.57421875" style="28" customWidth="1"/>
  </cols>
  <sheetData>
    <row r="1" spans="1:9" ht="105">
      <c r="A1" s="16" t="s">
        <v>72</v>
      </c>
      <c r="B1" s="16" t="s">
        <v>20</v>
      </c>
      <c r="C1" s="14" t="s">
        <v>73</v>
      </c>
      <c r="D1" s="14" t="s">
        <v>74</v>
      </c>
      <c r="E1" s="14" t="s">
        <v>75</v>
      </c>
      <c r="F1" s="14" t="s">
        <v>76</v>
      </c>
      <c r="G1" s="14" t="s">
        <v>77</v>
      </c>
      <c r="H1" s="14" t="s">
        <v>78</v>
      </c>
      <c r="I1" s="14" t="s">
        <v>79</v>
      </c>
    </row>
    <row r="2" spans="1:9" ht="53.25" customHeight="1">
      <c r="A2" s="17" t="s">
        <v>81</v>
      </c>
      <c r="B2" s="18" t="s">
        <v>80</v>
      </c>
      <c r="C2" s="19"/>
      <c r="D2" s="18">
        <v>4</v>
      </c>
      <c r="E2" s="18">
        <v>19</v>
      </c>
      <c r="F2" s="18">
        <v>50</v>
      </c>
      <c r="G2" s="18">
        <f>F2</f>
        <v>50</v>
      </c>
      <c r="H2" s="18">
        <f>1/D2</f>
        <v>0.25</v>
      </c>
      <c r="I2" s="20">
        <f>G2/D2</f>
        <v>12.5</v>
      </c>
    </row>
    <row r="3" spans="1:9" ht="15">
      <c r="A3" s="21"/>
      <c r="B3" s="22" t="s">
        <v>23</v>
      </c>
      <c r="C3" s="23"/>
      <c r="D3" s="18">
        <v>3</v>
      </c>
      <c r="E3" s="18">
        <v>3</v>
      </c>
      <c r="F3" s="18">
        <v>45</v>
      </c>
      <c r="G3" s="18">
        <f aca="true" t="shared" si="0" ref="G3:G25">F3</f>
        <v>45</v>
      </c>
      <c r="H3" s="57">
        <f aca="true" t="shared" si="1" ref="H3:H25">1/D3</f>
        <v>0.3333333333333333</v>
      </c>
      <c r="I3" s="20">
        <f aca="true" t="shared" si="2" ref="I3:I25">G3/D3</f>
        <v>15</v>
      </c>
    </row>
    <row r="4" spans="1:9" ht="15">
      <c r="A4" s="18"/>
      <c r="B4" s="18"/>
      <c r="C4" s="21"/>
      <c r="D4" s="18">
        <v>1</v>
      </c>
      <c r="E4" s="18">
        <v>10</v>
      </c>
      <c r="F4" s="18">
        <v>40</v>
      </c>
      <c r="G4" s="18">
        <f t="shared" si="0"/>
        <v>40</v>
      </c>
      <c r="H4" s="18">
        <f t="shared" si="1"/>
        <v>1</v>
      </c>
      <c r="I4" s="20">
        <f t="shared" si="2"/>
        <v>40</v>
      </c>
    </row>
    <row r="5" spans="1:9" ht="15">
      <c r="A5" s="18"/>
      <c r="B5" s="18"/>
      <c r="C5" s="21"/>
      <c r="D5" s="18">
        <v>2</v>
      </c>
      <c r="E5" s="18">
        <v>13</v>
      </c>
      <c r="F5" s="18">
        <v>35</v>
      </c>
      <c r="G5" s="18">
        <f t="shared" si="0"/>
        <v>35</v>
      </c>
      <c r="H5" s="18">
        <f t="shared" si="1"/>
        <v>0.5</v>
      </c>
      <c r="I5" s="20">
        <f t="shared" si="2"/>
        <v>17.5</v>
      </c>
    </row>
    <row r="6" spans="1:9" ht="15">
      <c r="A6" s="18"/>
      <c r="B6" s="18"/>
      <c r="C6" s="21"/>
      <c r="D6" s="18">
        <v>3</v>
      </c>
      <c r="E6" s="18">
        <v>5</v>
      </c>
      <c r="F6" s="18">
        <v>30</v>
      </c>
      <c r="G6" s="18">
        <f t="shared" si="0"/>
        <v>30</v>
      </c>
      <c r="H6" s="18">
        <f t="shared" si="1"/>
        <v>0.3333333333333333</v>
      </c>
      <c r="I6" s="20">
        <f t="shared" si="2"/>
        <v>10</v>
      </c>
    </row>
    <row r="7" spans="1:9" ht="15">
      <c r="A7" s="18"/>
      <c r="B7" s="18"/>
      <c r="C7" s="21"/>
      <c r="D7" s="18">
        <v>4</v>
      </c>
      <c r="E7" s="18">
        <v>5</v>
      </c>
      <c r="F7" s="18">
        <v>40</v>
      </c>
      <c r="G7" s="18">
        <f t="shared" si="0"/>
        <v>40</v>
      </c>
      <c r="H7" s="18">
        <f t="shared" si="1"/>
        <v>0.25</v>
      </c>
      <c r="I7" s="20">
        <f t="shared" si="2"/>
        <v>10</v>
      </c>
    </row>
    <row r="8" spans="1:9" ht="15">
      <c r="A8" s="18"/>
      <c r="B8" s="18"/>
      <c r="C8" s="21"/>
      <c r="D8" s="18">
        <v>5</v>
      </c>
      <c r="E8" s="18">
        <v>5</v>
      </c>
      <c r="F8" s="18">
        <v>30</v>
      </c>
      <c r="G8" s="18">
        <f t="shared" si="0"/>
        <v>30</v>
      </c>
      <c r="H8" s="18">
        <f t="shared" si="1"/>
        <v>0.2</v>
      </c>
      <c r="I8" s="20">
        <f t="shared" si="2"/>
        <v>6</v>
      </c>
    </row>
    <row r="9" spans="1:9" ht="15">
      <c r="A9" s="18"/>
      <c r="B9" s="18"/>
      <c r="C9" s="21"/>
      <c r="D9" s="18">
        <v>1</v>
      </c>
      <c r="E9" s="18">
        <v>8</v>
      </c>
      <c r="F9" s="18">
        <v>40</v>
      </c>
      <c r="G9" s="18">
        <f t="shared" si="0"/>
        <v>40</v>
      </c>
      <c r="H9" s="18">
        <f t="shared" si="1"/>
        <v>1</v>
      </c>
      <c r="I9" s="20">
        <f t="shared" si="2"/>
        <v>40</v>
      </c>
    </row>
    <row r="10" spans="1:9" ht="15">
      <c r="A10" s="18"/>
      <c r="B10" s="18"/>
      <c r="C10" s="21"/>
      <c r="D10" s="18">
        <v>3</v>
      </c>
      <c r="E10" s="18">
        <v>9</v>
      </c>
      <c r="F10" s="18">
        <v>30</v>
      </c>
      <c r="G10" s="18">
        <f t="shared" si="0"/>
        <v>30</v>
      </c>
      <c r="H10" s="57">
        <f t="shared" si="1"/>
        <v>0.3333333333333333</v>
      </c>
      <c r="I10" s="20">
        <f t="shared" si="2"/>
        <v>10</v>
      </c>
    </row>
    <row r="11" spans="1:9" ht="15">
      <c r="A11" s="18"/>
      <c r="B11" s="18"/>
      <c r="C11" s="21"/>
      <c r="D11" s="18">
        <v>2</v>
      </c>
      <c r="E11" s="18">
        <v>4</v>
      </c>
      <c r="F11" s="18">
        <v>35</v>
      </c>
      <c r="G11" s="18">
        <f t="shared" si="0"/>
        <v>35</v>
      </c>
      <c r="H11" s="18">
        <f t="shared" si="1"/>
        <v>0.5</v>
      </c>
      <c r="I11" s="20">
        <f t="shared" si="2"/>
        <v>17.5</v>
      </c>
    </row>
    <row r="12" spans="1:9" ht="15">
      <c r="A12" s="18"/>
      <c r="B12" s="18"/>
      <c r="C12" s="21"/>
      <c r="D12" s="18">
        <v>4</v>
      </c>
      <c r="E12" s="18">
        <v>6</v>
      </c>
      <c r="F12" s="18">
        <v>35</v>
      </c>
      <c r="G12" s="18">
        <f t="shared" si="0"/>
        <v>35</v>
      </c>
      <c r="H12" s="18">
        <f t="shared" si="1"/>
        <v>0.25</v>
      </c>
      <c r="I12" s="20">
        <f t="shared" si="2"/>
        <v>8.75</v>
      </c>
    </row>
    <row r="13" spans="1:9" ht="15">
      <c r="A13" s="18"/>
      <c r="B13" s="18"/>
      <c r="C13" s="21"/>
      <c r="D13" s="18">
        <v>2</v>
      </c>
      <c r="E13" s="18">
        <v>3</v>
      </c>
      <c r="F13" s="18">
        <v>40</v>
      </c>
      <c r="G13" s="18">
        <f t="shared" si="0"/>
        <v>40</v>
      </c>
      <c r="H13" s="18">
        <f t="shared" si="1"/>
        <v>0.5</v>
      </c>
      <c r="I13" s="20">
        <f t="shared" si="2"/>
        <v>20</v>
      </c>
    </row>
    <row r="14" spans="1:9" ht="15">
      <c r="A14" s="18"/>
      <c r="B14" s="18"/>
      <c r="C14" s="21"/>
      <c r="D14" s="18"/>
      <c r="E14" s="18"/>
      <c r="F14" s="18"/>
      <c r="G14" s="18">
        <f t="shared" si="0"/>
        <v>0</v>
      </c>
      <c r="H14" s="18" t="e">
        <f t="shared" si="1"/>
        <v>#DIV/0!</v>
      </c>
      <c r="I14" s="20" t="e">
        <f t="shared" si="2"/>
        <v>#DIV/0!</v>
      </c>
    </row>
    <row r="15" spans="1:9" ht="15">
      <c r="A15" s="18"/>
      <c r="B15" s="18"/>
      <c r="C15" s="21"/>
      <c r="D15" s="18"/>
      <c r="E15" s="18"/>
      <c r="F15" s="18"/>
      <c r="G15" s="18">
        <f t="shared" si="0"/>
        <v>0</v>
      </c>
      <c r="H15" s="18" t="e">
        <f t="shared" si="1"/>
        <v>#DIV/0!</v>
      </c>
      <c r="I15" s="20" t="e">
        <f t="shared" si="2"/>
        <v>#DIV/0!</v>
      </c>
    </row>
    <row r="16" spans="1:9" ht="15">
      <c r="A16" s="18"/>
      <c r="B16" s="18"/>
      <c r="C16" s="21"/>
      <c r="D16" s="18"/>
      <c r="E16" s="18"/>
      <c r="F16" s="18"/>
      <c r="G16" s="18">
        <f t="shared" si="0"/>
        <v>0</v>
      </c>
      <c r="H16" s="18" t="e">
        <f t="shared" si="1"/>
        <v>#DIV/0!</v>
      </c>
      <c r="I16" s="20" t="e">
        <f t="shared" si="2"/>
        <v>#DIV/0!</v>
      </c>
    </row>
    <row r="17" spans="1:9" ht="15">
      <c r="A17" s="18"/>
      <c r="B17" s="18"/>
      <c r="C17" s="21"/>
      <c r="D17" s="18"/>
      <c r="E17" s="18"/>
      <c r="F17" s="18"/>
      <c r="G17" s="18">
        <f t="shared" si="0"/>
        <v>0</v>
      </c>
      <c r="H17" s="18" t="e">
        <f t="shared" si="1"/>
        <v>#DIV/0!</v>
      </c>
      <c r="I17" s="20" t="e">
        <f t="shared" si="2"/>
        <v>#DIV/0!</v>
      </c>
    </row>
    <row r="18" spans="1:9" ht="15">
      <c r="A18" s="18"/>
      <c r="B18" s="18"/>
      <c r="C18" s="21"/>
      <c r="D18" s="18"/>
      <c r="E18" s="18"/>
      <c r="F18" s="18"/>
      <c r="G18" s="18">
        <f t="shared" si="0"/>
        <v>0</v>
      </c>
      <c r="H18" s="18" t="e">
        <f t="shared" si="1"/>
        <v>#DIV/0!</v>
      </c>
      <c r="I18" s="20" t="e">
        <f t="shared" si="2"/>
        <v>#DIV/0!</v>
      </c>
    </row>
    <row r="19" spans="1:9" ht="15">
      <c r="A19" s="18"/>
      <c r="B19" s="18"/>
      <c r="C19" s="21"/>
      <c r="D19" s="18"/>
      <c r="E19" s="18"/>
      <c r="F19" s="18"/>
      <c r="G19" s="18">
        <f t="shared" si="0"/>
        <v>0</v>
      </c>
      <c r="H19" s="18" t="e">
        <f t="shared" si="1"/>
        <v>#DIV/0!</v>
      </c>
      <c r="I19" s="20" t="e">
        <f t="shared" si="2"/>
        <v>#DIV/0!</v>
      </c>
    </row>
    <row r="20" spans="1:9" ht="15">
      <c r="A20" s="18"/>
      <c r="B20" s="18"/>
      <c r="C20" s="21"/>
      <c r="D20" s="18"/>
      <c r="E20" s="18"/>
      <c r="F20" s="18"/>
      <c r="G20" s="18">
        <f t="shared" si="0"/>
        <v>0</v>
      </c>
      <c r="H20" s="18" t="e">
        <f t="shared" si="1"/>
        <v>#DIV/0!</v>
      </c>
      <c r="I20" s="20" t="e">
        <f t="shared" si="2"/>
        <v>#DIV/0!</v>
      </c>
    </row>
    <row r="21" spans="1:9" ht="15">
      <c r="A21" s="18"/>
      <c r="B21" s="18"/>
      <c r="C21" s="21"/>
      <c r="D21" s="18"/>
      <c r="E21" s="18"/>
      <c r="F21" s="18"/>
      <c r="G21" s="18">
        <f t="shared" si="0"/>
        <v>0</v>
      </c>
      <c r="H21" s="18" t="e">
        <f t="shared" si="1"/>
        <v>#DIV/0!</v>
      </c>
      <c r="I21" s="20" t="e">
        <f t="shared" si="2"/>
        <v>#DIV/0!</v>
      </c>
    </row>
    <row r="22" spans="1:9" ht="15">
      <c r="A22" s="18"/>
      <c r="B22" s="18"/>
      <c r="C22" s="21"/>
      <c r="D22" s="18"/>
      <c r="E22" s="18"/>
      <c r="F22" s="18"/>
      <c r="G22" s="18">
        <f t="shared" si="0"/>
        <v>0</v>
      </c>
      <c r="H22" s="18" t="e">
        <f t="shared" si="1"/>
        <v>#DIV/0!</v>
      </c>
      <c r="I22" s="20" t="e">
        <f t="shared" si="2"/>
        <v>#DIV/0!</v>
      </c>
    </row>
    <row r="23" spans="1:9" ht="15">
      <c r="A23" s="18"/>
      <c r="B23" s="18"/>
      <c r="C23" s="21"/>
      <c r="D23" s="18"/>
      <c r="E23" s="18"/>
      <c r="F23" s="18"/>
      <c r="G23" s="18">
        <f t="shared" si="0"/>
        <v>0</v>
      </c>
      <c r="H23" s="18" t="e">
        <f t="shared" si="1"/>
        <v>#DIV/0!</v>
      </c>
      <c r="I23" s="20" t="e">
        <f t="shared" si="2"/>
        <v>#DIV/0!</v>
      </c>
    </row>
    <row r="24" spans="1:9" ht="15">
      <c r="A24" s="18"/>
      <c r="B24" s="18"/>
      <c r="C24" s="21"/>
      <c r="D24" s="18"/>
      <c r="E24" s="18"/>
      <c r="F24" s="18"/>
      <c r="G24" s="18">
        <f t="shared" si="0"/>
        <v>0</v>
      </c>
      <c r="H24" s="18" t="e">
        <f t="shared" si="1"/>
        <v>#DIV/0!</v>
      </c>
      <c r="I24" s="20" t="e">
        <f t="shared" si="2"/>
        <v>#DIV/0!</v>
      </c>
    </row>
    <row r="25" spans="1:9" ht="15">
      <c r="A25" s="18"/>
      <c r="B25" s="18"/>
      <c r="C25" s="21"/>
      <c r="D25" s="18"/>
      <c r="E25" s="18"/>
      <c r="F25" s="18"/>
      <c r="G25" s="18">
        <f t="shared" si="0"/>
        <v>0</v>
      </c>
      <c r="H25" s="18" t="e">
        <f t="shared" si="1"/>
        <v>#DIV/0!</v>
      </c>
      <c r="I25" s="20" t="e">
        <f t="shared" si="2"/>
        <v>#DIV/0!</v>
      </c>
    </row>
    <row r="26" spans="1:9" ht="36.75" customHeight="1">
      <c r="A26" s="24" t="s">
        <v>82</v>
      </c>
      <c r="B26" s="25"/>
      <c r="C26" s="15"/>
      <c r="D26" s="25">
        <v>1</v>
      </c>
      <c r="E26" s="25">
        <v>3</v>
      </c>
      <c r="F26" s="25">
        <v>25</v>
      </c>
      <c r="G26" s="55">
        <f>(SQRT(D26/E26))*F26</f>
        <v>14.433756729740644</v>
      </c>
      <c r="H26" s="55">
        <f>(G26/F26)*1/D26</f>
        <v>0.5773502691896257</v>
      </c>
      <c r="I26" s="56">
        <f>G26/D26</f>
        <v>14.433756729740644</v>
      </c>
    </row>
    <row r="27" spans="1:9" ht="15">
      <c r="A27" s="25"/>
      <c r="B27" s="25"/>
      <c r="C27" s="25"/>
      <c r="D27" s="25">
        <v>1</v>
      </c>
      <c r="E27" s="25">
        <v>4</v>
      </c>
      <c r="F27" s="25">
        <v>20</v>
      </c>
      <c r="G27" s="55">
        <f aca="true" t="shared" si="3" ref="G27:G34">(SQRT(D27/E27))*F27</f>
        <v>10</v>
      </c>
      <c r="H27" s="55">
        <f aca="true" t="shared" si="4" ref="H27:H50">(G27/F27)*1/D27</f>
        <v>0.5</v>
      </c>
      <c r="I27" s="56">
        <f aca="true" t="shared" si="5" ref="I27:I50">G27/D27</f>
        <v>10</v>
      </c>
    </row>
    <row r="28" spans="1:9" ht="15">
      <c r="A28" s="25"/>
      <c r="B28" s="25"/>
      <c r="C28" s="25"/>
      <c r="D28" s="25">
        <v>2</v>
      </c>
      <c r="E28" s="25">
        <v>3</v>
      </c>
      <c r="F28" s="25">
        <v>20</v>
      </c>
      <c r="G28" s="55">
        <f t="shared" si="3"/>
        <v>16.32993161855452</v>
      </c>
      <c r="H28" s="55">
        <f t="shared" si="4"/>
        <v>0.408248290463863</v>
      </c>
      <c r="I28" s="56">
        <f t="shared" si="5"/>
        <v>8.16496580927726</v>
      </c>
    </row>
    <row r="29" spans="1:9" ht="15">
      <c r="A29" s="25"/>
      <c r="B29" s="25"/>
      <c r="C29" s="25"/>
      <c r="D29" s="25">
        <v>1</v>
      </c>
      <c r="E29" s="25">
        <v>5</v>
      </c>
      <c r="F29" s="25">
        <v>25</v>
      </c>
      <c r="G29" s="55">
        <f t="shared" si="3"/>
        <v>11.180339887498949</v>
      </c>
      <c r="H29" s="55">
        <f>(G29/F29)*1/D29</f>
        <v>0.447213595499958</v>
      </c>
      <c r="I29" s="56">
        <f t="shared" si="5"/>
        <v>11.180339887498949</v>
      </c>
    </row>
    <row r="30" spans="1:9" ht="15">
      <c r="A30" s="25"/>
      <c r="B30" s="25"/>
      <c r="C30" s="25"/>
      <c r="D30" s="25">
        <v>2</v>
      </c>
      <c r="E30" s="25">
        <v>5</v>
      </c>
      <c r="F30" s="25">
        <v>25</v>
      </c>
      <c r="G30" s="55">
        <f t="shared" si="3"/>
        <v>15.811388300841896</v>
      </c>
      <c r="H30" s="55">
        <f t="shared" si="4"/>
        <v>0.31622776601683794</v>
      </c>
      <c r="I30" s="56">
        <f t="shared" si="5"/>
        <v>7.905694150420948</v>
      </c>
    </row>
    <row r="31" spans="1:9" ht="15">
      <c r="A31" s="25"/>
      <c r="B31" s="25"/>
      <c r="C31" s="25"/>
      <c r="D31" s="25">
        <v>3</v>
      </c>
      <c r="E31" s="25">
        <v>9</v>
      </c>
      <c r="F31" s="25">
        <v>20</v>
      </c>
      <c r="G31" s="55">
        <f t="shared" si="3"/>
        <v>11.547005383792515</v>
      </c>
      <c r="H31" s="55">
        <f t="shared" si="4"/>
        <v>0.19245008972987523</v>
      </c>
      <c r="I31" s="56">
        <f t="shared" si="5"/>
        <v>3.849001794597505</v>
      </c>
    </row>
    <row r="32" spans="1:9" ht="15">
      <c r="A32" s="25"/>
      <c r="B32" s="25"/>
      <c r="C32" s="25"/>
      <c r="D32" s="25">
        <v>1</v>
      </c>
      <c r="E32" s="25">
        <v>2</v>
      </c>
      <c r="F32" s="25">
        <v>25</v>
      </c>
      <c r="G32" s="55">
        <f t="shared" si="3"/>
        <v>17.67766952966369</v>
      </c>
      <c r="H32" s="55">
        <f>(G32/F32)*1/D32</f>
        <v>0.7071067811865476</v>
      </c>
      <c r="I32" s="56">
        <f t="shared" si="5"/>
        <v>17.67766952966369</v>
      </c>
    </row>
    <row r="33" spans="1:9" ht="15">
      <c r="A33" s="25"/>
      <c r="B33" s="25"/>
      <c r="C33" s="25"/>
      <c r="D33" s="25">
        <v>2</v>
      </c>
      <c r="E33" s="25">
        <v>25</v>
      </c>
      <c r="F33" s="25">
        <v>20</v>
      </c>
      <c r="G33" s="55">
        <f t="shared" si="3"/>
        <v>5.65685424949238</v>
      </c>
      <c r="H33" s="55">
        <f t="shared" si="4"/>
        <v>0.1414213562373095</v>
      </c>
      <c r="I33" s="56">
        <f t="shared" si="5"/>
        <v>2.82842712474619</v>
      </c>
    </row>
    <row r="34" spans="1:9" ht="15.75" thickBot="1">
      <c r="A34" s="25"/>
      <c r="B34" s="25"/>
      <c r="C34" s="25"/>
      <c r="D34" s="25"/>
      <c r="E34" s="25"/>
      <c r="F34" s="31"/>
      <c r="G34" s="55" t="e">
        <f t="shared" si="3"/>
        <v>#DIV/0!</v>
      </c>
      <c r="H34" s="55" t="e">
        <f t="shared" si="4"/>
        <v>#DIV/0!</v>
      </c>
      <c r="I34" s="56" t="e">
        <f t="shared" si="5"/>
        <v>#DIV/0!</v>
      </c>
    </row>
    <row r="35" spans="1:10" ht="31.5" thickBot="1" thickTop="1">
      <c r="A35" s="26" t="s">
        <v>110</v>
      </c>
      <c r="B35" s="27"/>
      <c r="C35" s="27"/>
      <c r="D35" s="27">
        <v>2</v>
      </c>
      <c r="E35" s="29">
        <v>5</v>
      </c>
      <c r="F35" s="32">
        <v>15</v>
      </c>
      <c r="G35" s="30">
        <f>MAX((D35/E35)*F35,0.1*F35)</f>
        <v>6</v>
      </c>
      <c r="H35" s="58">
        <f t="shared" si="4"/>
        <v>0.2</v>
      </c>
      <c r="I35" s="59">
        <f t="shared" si="5"/>
        <v>3</v>
      </c>
      <c r="J35" t="s">
        <v>15</v>
      </c>
    </row>
    <row r="36" spans="1:10" ht="16.5" thickBot="1" thickTop="1">
      <c r="A36" s="27"/>
      <c r="B36" s="27"/>
      <c r="C36" s="27"/>
      <c r="D36" s="27">
        <v>1</v>
      </c>
      <c r="E36" s="29">
        <v>7</v>
      </c>
      <c r="F36" s="32">
        <v>14</v>
      </c>
      <c r="G36" s="30">
        <f aca="true" t="shared" si="6" ref="G36:G50">MAX((D36/E36)*F36,0.1*F36)</f>
        <v>2</v>
      </c>
      <c r="H36" s="58">
        <f t="shared" si="4"/>
        <v>0.14285714285714285</v>
      </c>
      <c r="I36" s="59">
        <f t="shared" si="5"/>
        <v>2</v>
      </c>
      <c r="J36" t="s">
        <v>15</v>
      </c>
    </row>
    <row r="37" spans="1:10" ht="16.5" thickBot="1" thickTop="1">
      <c r="A37" s="27"/>
      <c r="B37" s="27"/>
      <c r="C37" s="27"/>
      <c r="D37" s="27">
        <v>2</v>
      </c>
      <c r="E37" s="29">
        <v>10</v>
      </c>
      <c r="F37" s="32">
        <v>13</v>
      </c>
      <c r="G37" s="30">
        <f t="shared" si="6"/>
        <v>2.6</v>
      </c>
      <c r="H37" s="58">
        <f t="shared" si="4"/>
        <v>0.1</v>
      </c>
      <c r="I37" s="59">
        <f t="shared" si="5"/>
        <v>1.3</v>
      </c>
      <c r="J37" t="s">
        <v>15</v>
      </c>
    </row>
    <row r="38" spans="1:10" ht="16.5" thickBot="1" thickTop="1">
      <c r="A38" s="27"/>
      <c r="B38" s="27"/>
      <c r="C38" s="27"/>
      <c r="D38" s="27">
        <v>1</v>
      </c>
      <c r="E38" s="29">
        <v>20</v>
      </c>
      <c r="F38" s="32">
        <v>12</v>
      </c>
      <c r="G38" s="30">
        <f t="shared" si="6"/>
        <v>1.2000000000000002</v>
      </c>
      <c r="H38" s="58">
        <f t="shared" si="4"/>
        <v>0.10000000000000002</v>
      </c>
      <c r="I38" s="59">
        <f t="shared" si="5"/>
        <v>1.2000000000000002</v>
      </c>
      <c r="J38" t="s">
        <v>15</v>
      </c>
    </row>
    <row r="39" spans="1:10" ht="16.5" thickBot="1" thickTop="1">
      <c r="A39" s="27"/>
      <c r="B39" s="27"/>
      <c r="C39" s="27"/>
      <c r="D39" s="27">
        <v>2</v>
      </c>
      <c r="E39" s="29">
        <v>15</v>
      </c>
      <c r="F39" s="32">
        <v>11</v>
      </c>
      <c r="G39" s="60">
        <f t="shared" si="6"/>
        <v>1.4666666666666666</v>
      </c>
      <c r="H39" s="58">
        <f t="shared" si="4"/>
        <v>0.06666666666666667</v>
      </c>
      <c r="I39" s="59">
        <f t="shared" si="5"/>
        <v>0.7333333333333333</v>
      </c>
      <c r="J39" t="s">
        <v>15</v>
      </c>
    </row>
    <row r="40" spans="1:10" ht="16.5" thickBot="1" thickTop="1">
      <c r="A40" s="27"/>
      <c r="B40" s="27"/>
      <c r="C40" s="27"/>
      <c r="D40" s="27">
        <v>1</v>
      </c>
      <c r="E40" s="29">
        <v>14</v>
      </c>
      <c r="F40" s="32">
        <v>10</v>
      </c>
      <c r="G40" s="30">
        <f t="shared" si="6"/>
        <v>1</v>
      </c>
      <c r="H40" s="58">
        <f t="shared" si="4"/>
        <v>0.1</v>
      </c>
      <c r="I40" s="59">
        <f t="shared" si="5"/>
        <v>1</v>
      </c>
      <c r="J40" t="s">
        <v>15</v>
      </c>
    </row>
    <row r="41" spans="1:10" ht="16.5" thickBot="1" thickTop="1">
      <c r="A41" s="27"/>
      <c r="B41" s="27"/>
      <c r="C41" s="27"/>
      <c r="D41" s="27">
        <v>2</v>
      </c>
      <c r="E41" s="29">
        <v>27</v>
      </c>
      <c r="F41" s="32">
        <v>9</v>
      </c>
      <c r="G41" s="30">
        <f t="shared" si="6"/>
        <v>0.9</v>
      </c>
      <c r="H41" s="58">
        <f t="shared" si="4"/>
        <v>0.05</v>
      </c>
      <c r="I41" s="59">
        <f t="shared" si="5"/>
        <v>0.45</v>
      </c>
      <c r="J41" t="s">
        <v>15</v>
      </c>
    </row>
    <row r="42" spans="1:10" ht="16.5" thickBot="1" thickTop="1">
      <c r="A42" s="27"/>
      <c r="B42" s="27"/>
      <c r="C42" s="27"/>
      <c r="D42" s="27">
        <v>1</v>
      </c>
      <c r="E42" s="29">
        <v>4</v>
      </c>
      <c r="F42" s="32">
        <v>8</v>
      </c>
      <c r="G42" s="30">
        <f t="shared" si="6"/>
        <v>2</v>
      </c>
      <c r="H42" s="58">
        <f t="shared" si="4"/>
        <v>0.25</v>
      </c>
      <c r="I42" s="59">
        <f t="shared" si="5"/>
        <v>2</v>
      </c>
      <c r="J42" t="s">
        <v>15</v>
      </c>
    </row>
    <row r="43" spans="1:10" ht="16.5" thickBot="1" thickTop="1">
      <c r="A43" s="27"/>
      <c r="B43" s="27"/>
      <c r="C43" s="27"/>
      <c r="D43" s="27">
        <v>6</v>
      </c>
      <c r="E43" s="29">
        <v>10</v>
      </c>
      <c r="F43" s="32">
        <v>7</v>
      </c>
      <c r="G43" s="30">
        <f t="shared" si="6"/>
        <v>4.2</v>
      </c>
      <c r="H43" s="58">
        <f t="shared" si="4"/>
        <v>0.09999999999999999</v>
      </c>
      <c r="I43" s="59">
        <f t="shared" si="5"/>
        <v>0.7000000000000001</v>
      </c>
      <c r="J43" t="s">
        <v>15</v>
      </c>
    </row>
    <row r="44" spans="1:10" ht="16.5" thickBot="1" thickTop="1">
      <c r="A44" s="27"/>
      <c r="B44" s="27"/>
      <c r="C44" s="27"/>
      <c r="D44" s="27">
        <v>2</v>
      </c>
      <c r="E44" s="29">
        <v>8</v>
      </c>
      <c r="F44" s="32">
        <v>6</v>
      </c>
      <c r="G44" s="30">
        <f t="shared" si="6"/>
        <v>1.5</v>
      </c>
      <c r="H44" s="58">
        <f t="shared" si="4"/>
        <v>0.125</v>
      </c>
      <c r="I44" s="59">
        <f t="shared" si="5"/>
        <v>0.75</v>
      </c>
      <c r="J44" t="s">
        <v>15</v>
      </c>
    </row>
    <row r="45" spans="1:10" ht="16.5" thickBot="1" thickTop="1">
      <c r="A45" s="27"/>
      <c r="B45" s="27"/>
      <c r="C45" s="27"/>
      <c r="D45" s="27"/>
      <c r="E45" s="29"/>
      <c r="F45" s="32">
        <v>5</v>
      </c>
      <c r="G45" s="30" t="e">
        <f t="shared" si="6"/>
        <v>#DIV/0!</v>
      </c>
      <c r="H45" s="58" t="e">
        <f t="shared" si="4"/>
        <v>#DIV/0!</v>
      </c>
      <c r="I45" s="59" t="e">
        <f t="shared" si="5"/>
        <v>#DIV/0!</v>
      </c>
      <c r="J45" t="s">
        <v>15</v>
      </c>
    </row>
    <row r="46" spans="1:10" ht="16.5" thickBot="1" thickTop="1">
      <c r="A46" s="27"/>
      <c r="B46" s="27"/>
      <c r="C46" s="27"/>
      <c r="D46" s="27"/>
      <c r="E46" s="29"/>
      <c r="F46" s="32">
        <v>4</v>
      </c>
      <c r="G46" s="30" t="e">
        <f t="shared" si="6"/>
        <v>#DIV/0!</v>
      </c>
      <c r="H46" s="58" t="e">
        <f t="shared" si="4"/>
        <v>#DIV/0!</v>
      </c>
      <c r="I46" s="59" t="e">
        <f t="shared" si="5"/>
        <v>#DIV/0!</v>
      </c>
      <c r="J46" t="s">
        <v>15</v>
      </c>
    </row>
    <row r="47" spans="1:10" ht="16.5" thickBot="1" thickTop="1">
      <c r="A47" s="27"/>
      <c r="B47" s="27"/>
      <c r="C47" s="27"/>
      <c r="D47" s="27"/>
      <c r="E47" s="29"/>
      <c r="F47" s="32">
        <v>3</v>
      </c>
      <c r="G47" s="30" t="e">
        <f t="shared" si="6"/>
        <v>#DIV/0!</v>
      </c>
      <c r="H47" s="58" t="e">
        <f t="shared" si="4"/>
        <v>#DIV/0!</v>
      </c>
      <c r="I47" s="59" t="e">
        <f t="shared" si="5"/>
        <v>#DIV/0!</v>
      </c>
      <c r="J47" t="s">
        <v>15</v>
      </c>
    </row>
    <row r="48" spans="1:10" ht="16.5" thickBot="1" thickTop="1">
      <c r="A48" s="27"/>
      <c r="B48" s="27"/>
      <c r="C48" s="27"/>
      <c r="D48" s="27"/>
      <c r="E48" s="29"/>
      <c r="F48" s="32">
        <v>2</v>
      </c>
      <c r="G48" s="30" t="e">
        <f t="shared" si="6"/>
        <v>#DIV/0!</v>
      </c>
      <c r="H48" s="58" t="e">
        <f t="shared" si="4"/>
        <v>#DIV/0!</v>
      </c>
      <c r="I48" s="59" t="e">
        <f t="shared" si="5"/>
        <v>#DIV/0!</v>
      </c>
      <c r="J48" t="s">
        <v>15</v>
      </c>
    </row>
    <row r="49" spans="1:10" ht="16.5" thickBot="1" thickTop="1">
      <c r="A49" s="27"/>
      <c r="B49" s="27"/>
      <c r="C49" s="27"/>
      <c r="D49" s="27"/>
      <c r="E49" s="29"/>
      <c r="F49" s="32">
        <v>1</v>
      </c>
      <c r="G49" s="30" t="e">
        <f t="shared" si="6"/>
        <v>#DIV/0!</v>
      </c>
      <c r="H49" s="58" t="e">
        <f t="shared" si="4"/>
        <v>#DIV/0!</v>
      </c>
      <c r="I49" s="59" t="e">
        <f t="shared" si="5"/>
        <v>#DIV/0!</v>
      </c>
      <c r="J49" t="s">
        <v>15</v>
      </c>
    </row>
    <row r="50" spans="1:10" ht="16.5" thickBot="1" thickTop="1">
      <c r="A50" s="27" t="s">
        <v>83</v>
      </c>
      <c r="B50" s="27"/>
      <c r="C50" s="27"/>
      <c r="D50" s="27">
        <v>1</v>
      </c>
      <c r="E50" s="29">
        <v>1</v>
      </c>
      <c r="F50" s="32">
        <v>5</v>
      </c>
      <c r="G50" s="30">
        <f t="shared" si="6"/>
        <v>5</v>
      </c>
      <c r="H50" s="58">
        <f t="shared" si="4"/>
        <v>1</v>
      </c>
      <c r="I50" s="59">
        <f t="shared" si="5"/>
        <v>5</v>
      </c>
      <c r="J50" t="s">
        <v>15</v>
      </c>
    </row>
    <row r="51" ht="15.75" thickTop="1"/>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40"/>
  <sheetViews>
    <sheetView zoomScalePageLayoutView="0" workbookViewId="0" topLeftCell="C1">
      <selection activeCell="E2" sqref="E2"/>
    </sheetView>
  </sheetViews>
  <sheetFormatPr defaultColWidth="9.140625" defaultRowHeight="15"/>
  <cols>
    <col min="1" max="1" width="36.421875" style="0" customWidth="1"/>
    <col min="2" max="3" width="18.140625" style="0" customWidth="1"/>
    <col min="4" max="4" width="18.7109375" style="0" customWidth="1"/>
    <col min="5" max="5" width="18.140625" style="0" customWidth="1"/>
    <col min="6" max="6" width="18.00390625" style="0" customWidth="1"/>
    <col min="7" max="7" width="22.57421875" style="0" customWidth="1"/>
    <col min="8" max="8" width="27.57421875" style="0" customWidth="1"/>
    <col min="9" max="9" width="23.421875" style="0" customWidth="1"/>
  </cols>
  <sheetData>
    <row r="1" spans="1:9" ht="75">
      <c r="A1" s="16" t="s">
        <v>72</v>
      </c>
      <c r="B1" s="16" t="s">
        <v>20</v>
      </c>
      <c r="C1" s="14" t="s">
        <v>73</v>
      </c>
      <c r="D1" s="14" t="s">
        <v>74</v>
      </c>
      <c r="E1" s="14" t="s">
        <v>75</v>
      </c>
      <c r="F1" s="14" t="s">
        <v>76</v>
      </c>
      <c r="G1" s="14" t="s">
        <v>77</v>
      </c>
      <c r="H1" s="14" t="s">
        <v>78</v>
      </c>
      <c r="I1" s="14" t="s">
        <v>79</v>
      </c>
    </row>
    <row r="2" spans="1:9" ht="28.5" customHeight="1">
      <c r="A2" s="17" t="s">
        <v>84</v>
      </c>
      <c r="B2" s="18" t="s">
        <v>80</v>
      </c>
      <c r="C2" s="19"/>
      <c r="D2" s="18">
        <v>4</v>
      </c>
      <c r="E2" s="18">
        <v>4</v>
      </c>
      <c r="F2" s="18">
        <v>200</v>
      </c>
      <c r="G2" s="18">
        <f>F2</f>
        <v>200</v>
      </c>
      <c r="H2" s="18">
        <f>1/D2</f>
        <v>0.25</v>
      </c>
      <c r="I2" s="20">
        <f>G2/D2</f>
        <v>50</v>
      </c>
    </row>
    <row r="3" spans="1:9" ht="15">
      <c r="A3" s="21"/>
      <c r="B3" s="22" t="s">
        <v>23</v>
      </c>
      <c r="C3" s="23"/>
      <c r="D3" s="18">
        <v>3</v>
      </c>
      <c r="E3" s="18">
        <v>3</v>
      </c>
      <c r="F3" s="18">
        <v>140</v>
      </c>
      <c r="G3" s="18">
        <f aca="true" t="shared" si="0" ref="G3:G25">F3</f>
        <v>140</v>
      </c>
      <c r="H3" s="57">
        <f aca="true" t="shared" si="1" ref="H3:H25">1/D3</f>
        <v>0.3333333333333333</v>
      </c>
      <c r="I3" s="61">
        <f aca="true" t="shared" si="2" ref="I3:I25">G3/D3</f>
        <v>46.666666666666664</v>
      </c>
    </row>
    <row r="4" spans="1:9" ht="15">
      <c r="A4" s="18"/>
      <c r="B4" s="18"/>
      <c r="C4" s="21"/>
      <c r="D4" s="18">
        <v>1</v>
      </c>
      <c r="E4" s="18">
        <v>10</v>
      </c>
      <c r="F4" s="18">
        <v>100</v>
      </c>
      <c r="G4" s="18">
        <f t="shared" si="0"/>
        <v>100</v>
      </c>
      <c r="H4" s="18">
        <f t="shared" si="1"/>
        <v>1</v>
      </c>
      <c r="I4" s="20">
        <f t="shared" si="2"/>
        <v>100</v>
      </c>
    </row>
    <row r="5" spans="1:9" ht="15">
      <c r="A5" s="18"/>
      <c r="B5" s="18"/>
      <c r="C5" s="21"/>
      <c r="D5" s="18">
        <v>2</v>
      </c>
      <c r="E5" s="18">
        <v>5</v>
      </c>
      <c r="F5" s="18">
        <v>100</v>
      </c>
      <c r="G5" s="18">
        <f t="shared" si="0"/>
        <v>100</v>
      </c>
      <c r="H5" s="18">
        <f t="shared" si="1"/>
        <v>0.5</v>
      </c>
      <c r="I5" s="20">
        <f t="shared" si="2"/>
        <v>50</v>
      </c>
    </row>
    <row r="6" spans="1:9" ht="15">
      <c r="A6" s="18"/>
      <c r="B6" s="18"/>
      <c r="C6" s="21"/>
      <c r="D6" s="18">
        <v>7</v>
      </c>
      <c r="E6" s="18">
        <v>29</v>
      </c>
      <c r="F6" s="18">
        <v>140</v>
      </c>
      <c r="G6" s="18">
        <f t="shared" si="0"/>
        <v>140</v>
      </c>
      <c r="H6" s="57">
        <f t="shared" si="1"/>
        <v>0.14285714285714285</v>
      </c>
      <c r="I6" s="20">
        <f t="shared" si="2"/>
        <v>20</v>
      </c>
    </row>
    <row r="7" spans="1:9" ht="15">
      <c r="A7" s="18"/>
      <c r="B7" s="18"/>
      <c r="C7" s="21"/>
      <c r="D7" s="18">
        <v>2</v>
      </c>
      <c r="E7" s="18">
        <v>2</v>
      </c>
      <c r="F7" s="18">
        <v>100</v>
      </c>
      <c r="G7" s="18">
        <f t="shared" si="0"/>
        <v>100</v>
      </c>
      <c r="H7" s="18">
        <f t="shared" si="1"/>
        <v>0.5</v>
      </c>
      <c r="I7" s="20">
        <f t="shared" si="2"/>
        <v>50</v>
      </c>
    </row>
    <row r="8" spans="1:9" ht="15">
      <c r="A8" s="18"/>
      <c r="B8" s="18"/>
      <c r="C8" s="21"/>
      <c r="D8" s="18">
        <v>4</v>
      </c>
      <c r="E8" s="18">
        <v>4</v>
      </c>
      <c r="F8" s="18">
        <v>200</v>
      </c>
      <c r="G8" s="18">
        <f t="shared" si="0"/>
        <v>200</v>
      </c>
      <c r="H8" s="18">
        <f t="shared" si="1"/>
        <v>0.25</v>
      </c>
      <c r="I8" s="20">
        <f t="shared" si="2"/>
        <v>50</v>
      </c>
    </row>
    <row r="9" spans="1:9" ht="15">
      <c r="A9" s="18"/>
      <c r="B9" s="18"/>
      <c r="C9" s="21"/>
      <c r="D9" s="18">
        <v>3</v>
      </c>
      <c r="E9" s="18">
        <v>7</v>
      </c>
      <c r="F9" s="18">
        <v>140</v>
      </c>
      <c r="G9" s="18">
        <f t="shared" si="0"/>
        <v>140</v>
      </c>
      <c r="H9" s="57">
        <f t="shared" si="1"/>
        <v>0.3333333333333333</v>
      </c>
      <c r="I9" s="61">
        <f t="shared" si="2"/>
        <v>46.666666666666664</v>
      </c>
    </row>
    <row r="10" spans="1:9" ht="15">
      <c r="A10" s="18"/>
      <c r="B10" s="18"/>
      <c r="C10" s="21"/>
      <c r="D10" s="18">
        <v>5</v>
      </c>
      <c r="E10" s="18">
        <v>6</v>
      </c>
      <c r="F10" s="18">
        <v>100</v>
      </c>
      <c r="G10" s="18">
        <f t="shared" si="0"/>
        <v>100</v>
      </c>
      <c r="H10" s="18">
        <f t="shared" si="1"/>
        <v>0.2</v>
      </c>
      <c r="I10" s="20">
        <f t="shared" si="2"/>
        <v>20</v>
      </c>
    </row>
    <row r="11" spans="1:9" ht="15">
      <c r="A11" s="18"/>
      <c r="B11" s="18"/>
      <c r="C11" s="21"/>
      <c r="D11" s="18"/>
      <c r="E11" s="18"/>
      <c r="F11" s="18"/>
      <c r="G11" s="18">
        <f t="shared" si="0"/>
        <v>0</v>
      </c>
      <c r="H11" s="18" t="e">
        <f t="shared" si="1"/>
        <v>#DIV/0!</v>
      </c>
      <c r="I11" s="20" t="e">
        <f t="shared" si="2"/>
        <v>#DIV/0!</v>
      </c>
    </row>
    <row r="12" spans="1:9" ht="15">
      <c r="A12" s="18"/>
      <c r="B12" s="18"/>
      <c r="C12" s="21"/>
      <c r="D12" s="18"/>
      <c r="E12" s="18"/>
      <c r="F12" s="18"/>
      <c r="G12" s="18">
        <f t="shared" si="0"/>
        <v>0</v>
      </c>
      <c r="H12" s="18" t="e">
        <f t="shared" si="1"/>
        <v>#DIV/0!</v>
      </c>
      <c r="I12" s="20" t="e">
        <f t="shared" si="2"/>
        <v>#DIV/0!</v>
      </c>
    </row>
    <row r="13" spans="1:9" ht="15">
      <c r="A13" s="18"/>
      <c r="B13" s="18"/>
      <c r="C13" s="21"/>
      <c r="D13" s="18"/>
      <c r="E13" s="18"/>
      <c r="F13" s="18"/>
      <c r="G13" s="18">
        <f t="shared" si="0"/>
        <v>0</v>
      </c>
      <c r="H13" s="18" t="e">
        <f t="shared" si="1"/>
        <v>#DIV/0!</v>
      </c>
      <c r="I13" s="20" t="e">
        <f t="shared" si="2"/>
        <v>#DIV/0!</v>
      </c>
    </row>
    <row r="14" spans="1:9" ht="15">
      <c r="A14" s="18"/>
      <c r="B14" s="18"/>
      <c r="C14" s="21"/>
      <c r="D14" s="18"/>
      <c r="E14" s="18"/>
      <c r="F14" s="18"/>
      <c r="G14" s="18">
        <f t="shared" si="0"/>
        <v>0</v>
      </c>
      <c r="H14" s="18" t="e">
        <f t="shared" si="1"/>
        <v>#DIV/0!</v>
      </c>
      <c r="I14" s="20" t="e">
        <f t="shared" si="2"/>
        <v>#DIV/0!</v>
      </c>
    </row>
    <row r="15" spans="1:9" ht="15">
      <c r="A15" s="18"/>
      <c r="B15" s="18"/>
      <c r="C15" s="21"/>
      <c r="D15" s="18"/>
      <c r="E15" s="18"/>
      <c r="F15" s="18"/>
      <c r="G15" s="18">
        <f t="shared" si="0"/>
        <v>0</v>
      </c>
      <c r="H15" s="18" t="e">
        <f t="shared" si="1"/>
        <v>#DIV/0!</v>
      </c>
      <c r="I15" s="20" t="e">
        <f t="shared" si="2"/>
        <v>#DIV/0!</v>
      </c>
    </row>
    <row r="16" spans="1:9" ht="15">
      <c r="A16" s="18"/>
      <c r="B16" s="18"/>
      <c r="C16" s="21"/>
      <c r="D16" s="18"/>
      <c r="E16" s="18"/>
      <c r="F16" s="18"/>
      <c r="G16" s="18">
        <f t="shared" si="0"/>
        <v>0</v>
      </c>
      <c r="H16" s="18" t="e">
        <f t="shared" si="1"/>
        <v>#DIV/0!</v>
      </c>
      <c r="I16" s="20" t="e">
        <f t="shared" si="2"/>
        <v>#DIV/0!</v>
      </c>
    </row>
    <row r="17" spans="1:9" ht="15">
      <c r="A17" s="18"/>
      <c r="B17" s="18"/>
      <c r="C17" s="21"/>
      <c r="D17" s="18"/>
      <c r="E17" s="18"/>
      <c r="F17" s="18"/>
      <c r="G17" s="18">
        <f t="shared" si="0"/>
        <v>0</v>
      </c>
      <c r="H17" s="18" t="e">
        <f t="shared" si="1"/>
        <v>#DIV/0!</v>
      </c>
      <c r="I17" s="20" t="e">
        <f t="shared" si="2"/>
        <v>#DIV/0!</v>
      </c>
    </row>
    <row r="18" spans="1:9" ht="15">
      <c r="A18" s="18"/>
      <c r="B18" s="18"/>
      <c r="C18" s="21"/>
      <c r="D18" s="18"/>
      <c r="E18" s="18"/>
      <c r="F18" s="18"/>
      <c r="G18" s="18">
        <f t="shared" si="0"/>
        <v>0</v>
      </c>
      <c r="H18" s="18" t="e">
        <f t="shared" si="1"/>
        <v>#DIV/0!</v>
      </c>
      <c r="I18" s="20" t="e">
        <f t="shared" si="2"/>
        <v>#DIV/0!</v>
      </c>
    </row>
    <row r="19" spans="1:9" ht="15">
      <c r="A19" s="18"/>
      <c r="B19" s="18"/>
      <c r="C19" s="21"/>
      <c r="D19" s="18"/>
      <c r="E19" s="18"/>
      <c r="F19" s="18"/>
      <c r="G19" s="18">
        <f t="shared" si="0"/>
        <v>0</v>
      </c>
      <c r="H19" s="18" t="e">
        <f t="shared" si="1"/>
        <v>#DIV/0!</v>
      </c>
      <c r="I19" s="20" t="e">
        <f t="shared" si="2"/>
        <v>#DIV/0!</v>
      </c>
    </row>
    <row r="20" spans="1:9" ht="15">
      <c r="A20" s="18"/>
      <c r="B20" s="18"/>
      <c r="C20" s="21"/>
      <c r="D20" s="18"/>
      <c r="E20" s="18"/>
      <c r="F20" s="18"/>
      <c r="G20" s="18">
        <f t="shared" si="0"/>
        <v>0</v>
      </c>
      <c r="H20" s="18" t="e">
        <f t="shared" si="1"/>
        <v>#DIV/0!</v>
      </c>
      <c r="I20" s="20" t="e">
        <f t="shared" si="2"/>
        <v>#DIV/0!</v>
      </c>
    </row>
    <row r="21" spans="1:9" ht="15">
      <c r="A21" s="18"/>
      <c r="B21" s="18"/>
      <c r="C21" s="21"/>
      <c r="D21" s="18"/>
      <c r="E21" s="18"/>
      <c r="F21" s="18"/>
      <c r="G21" s="18">
        <f t="shared" si="0"/>
        <v>0</v>
      </c>
      <c r="H21" s="18" t="e">
        <f t="shared" si="1"/>
        <v>#DIV/0!</v>
      </c>
      <c r="I21" s="20" t="e">
        <f t="shared" si="2"/>
        <v>#DIV/0!</v>
      </c>
    </row>
    <row r="22" spans="1:9" ht="15">
      <c r="A22" s="18"/>
      <c r="B22" s="18"/>
      <c r="C22" s="21"/>
      <c r="D22" s="18"/>
      <c r="E22" s="18"/>
      <c r="F22" s="18"/>
      <c r="G22" s="18">
        <f t="shared" si="0"/>
        <v>0</v>
      </c>
      <c r="H22" s="18" t="e">
        <f t="shared" si="1"/>
        <v>#DIV/0!</v>
      </c>
      <c r="I22" s="20" t="e">
        <f t="shared" si="2"/>
        <v>#DIV/0!</v>
      </c>
    </row>
    <row r="23" spans="1:9" ht="15">
      <c r="A23" s="18"/>
      <c r="B23" s="18"/>
      <c r="C23" s="21"/>
      <c r="D23" s="18"/>
      <c r="E23" s="18"/>
      <c r="F23" s="18"/>
      <c r="G23" s="18">
        <f t="shared" si="0"/>
        <v>0</v>
      </c>
      <c r="H23" s="18" t="e">
        <f t="shared" si="1"/>
        <v>#DIV/0!</v>
      </c>
      <c r="I23" s="20" t="e">
        <f t="shared" si="2"/>
        <v>#DIV/0!</v>
      </c>
    </row>
    <row r="24" spans="1:9" ht="15">
      <c r="A24" s="18"/>
      <c r="B24" s="18"/>
      <c r="C24" s="21"/>
      <c r="D24" s="18"/>
      <c r="E24" s="18"/>
      <c r="F24" s="18"/>
      <c r="G24" s="18">
        <f t="shared" si="0"/>
        <v>0</v>
      </c>
      <c r="H24" s="18" t="e">
        <f t="shared" si="1"/>
        <v>#DIV/0!</v>
      </c>
      <c r="I24" s="20" t="e">
        <f t="shared" si="2"/>
        <v>#DIV/0!</v>
      </c>
    </row>
    <row r="25" spans="1:9" ht="15">
      <c r="A25" s="18"/>
      <c r="B25" s="18"/>
      <c r="C25" s="21"/>
      <c r="D25" s="18"/>
      <c r="E25" s="18"/>
      <c r="F25" s="18"/>
      <c r="G25" s="18">
        <f t="shared" si="0"/>
        <v>0</v>
      </c>
      <c r="H25" s="18" t="e">
        <f t="shared" si="1"/>
        <v>#DIV/0!</v>
      </c>
      <c r="I25" s="20" t="e">
        <f t="shared" si="2"/>
        <v>#DIV/0!</v>
      </c>
    </row>
    <row r="26" spans="1:9" ht="30">
      <c r="A26" s="24" t="s">
        <v>85</v>
      </c>
      <c r="B26" s="25"/>
      <c r="C26" s="15"/>
      <c r="D26" s="25">
        <v>1</v>
      </c>
      <c r="E26" s="25">
        <v>4</v>
      </c>
      <c r="F26" s="25">
        <v>70</v>
      </c>
      <c r="G26" s="55">
        <f>(SQRT(D26/E26))*F26</f>
        <v>35</v>
      </c>
      <c r="H26" s="55">
        <f>(G26/F26)*1/D26</f>
        <v>0.5</v>
      </c>
      <c r="I26" s="56">
        <f>G26/D26</f>
        <v>35</v>
      </c>
    </row>
    <row r="27" spans="1:9" ht="15">
      <c r="A27" s="25"/>
      <c r="B27" s="25"/>
      <c r="C27" s="25"/>
      <c r="D27" s="25">
        <v>1</v>
      </c>
      <c r="E27" s="25">
        <v>3</v>
      </c>
      <c r="F27" s="25">
        <v>40</v>
      </c>
      <c r="G27" s="55">
        <f aca="true" t="shared" si="3" ref="G27:G34">(SQRT(D27/E27))*F27</f>
        <v>23.09401076758503</v>
      </c>
      <c r="H27" s="55">
        <f aca="true" t="shared" si="4" ref="H27:H40">(G27/F27)*1/D27</f>
        <v>0.5773502691896257</v>
      </c>
      <c r="I27" s="56">
        <f aca="true" t="shared" si="5" ref="I27:I40">G27/D27</f>
        <v>23.09401076758503</v>
      </c>
    </row>
    <row r="28" spans="1:9" ht="15">
      <c r="A28" s="25"/>
      <c r="B28" s="25"/>
      <c r="C28" s="25"/>
      <c r="D28" s="25">
        <v>1</v>
      </c>
      <c r="E28" s="25">
        <v>2</v>
      </c>
      <c r="F28" s="25">
        <v>40</v>
      </c>
      <c r="G28" s="55">
        <f t="shared" si="3"/>
        <v>28.284271247461902</v>
      </c>
      <c r="H28" s="55">
        <f t="shared" si="4"/>
        <v>0.7071067811865476</v>
      </c>
      <c r="I28" s="56">
        <f t="shared" si="5"/>
        <v>28.284271247461902</v>
      </c>
    </row>
    <row r="29" spans="1:9" ht="15">
      <c r="A29" s="25"/>
      <c r="B29" s="25"/>
      <c r="C29" s="25"/>
      <c r="D29" s="25">
        <v>1</v>
      </c>
      <c r="E29" s="25">
        <v>4</v>
      </c>
      <c r="F29" s="25">
        <v>70</v>
      </c>
      <c r="G29" s="25">
        <f t="shared" si="3"/>
        <v>35</v>
      </c>
      <c r="H29" s="55">
        <f t="shared" si="4"/>
        <v>0.5</v>
      </c>
      <c r="I29" s="56">
        <f t="shared" si="5"/>
        <v>35</v>
      </c>
    </row>
    <row r="30" spans="1:9" ht="15">
      <c r="A30" s="25"/>
      <c r="B30" s="25"/>
      <c r="C30" s="25"/>
      <c r="D30" s="25">
        <v>2</v>
      </c>
      <c r="E30" s="25">
        <v>7</v>
      </c>
      <c r="F30" s="25">
        <v>70</v>
      </c>
      <c r="G30" s="55">
        <f t="shared" si="3"/>
        <v>37.416573867739416</v>
      </c>
      <c r="H30" s="55">
        <f t="shared" si="4"/>
        <v>0.2672612419124244</v>
      </c>
      <c r="I30" s="56">
        <f t="shared" si="5"/>
        <v>18.708286933869708</v>
      </c>
    </row>
    <row r="31" spans="1:9" ht="15">
      <c r="A31" s="25"/>
      <c r="B31" s="25"/>
      <c r="C31" s="25"/>
      <c r="D31" s="25">
        <v>2</v>
      </c>
      <c r="E31" s="25">
        <v>4</v>
      </c>
      <c r="F31" s="25">
        <v>70</v>
      </c>
      <c r="G31" s="55">
        <f t="shared" si="3"/>
        <v>49.49747468305833</v>
      </c>
      <c r="H31" s="55">
        <f t="shared" si="4"/>
        <v>0.3535533905932738</v>
      </c>
      <c r="I31" s="56">
        <f t="shared" si="5"/>
        <v>24.748737341529164</v>
      </c>
    </row>
    <row r="32" spans="1:9" ht="15">
      <c r="A32" s="25"/>
      <c r="B32" s="25"/>
      <c r="C32" s="25"/>
      <c r="D32" s="25">
        <v>2</v>
      </c>
      <c r="E32" s="25">
        <v>2</v>
      </c>
      <c r="F32" s="25">
        <v>70</v>
      </c>
      <c r="G32" s="25">
        <f t="shared" si="3"/>
        <v>70</v>
      </c>
      <c r="H32" s="55">
        <f t="shared" si="4"/>
        <v>0.5</v>
      </c>
      <c r="I32" s="56">
        <f t="shared" si="5"/>
        <v>35</v>
      </c>
    </row>
    <row r="33" spans="1:9" ht="15">
      <c r="A33" s="25"/>
      <c r="B33" s="25"/>
      <c r="C33" s="25"/>
      <c r="D33" s="25"/>
      <c r="E33" s="25"/>
      <c r="F33" s="25"/>
      <c r="G33" s="25" t="e">
        <f t="shared" si="3"/>
        <v>#DIV/0!</v>
      </c>
      <c r="H33" s="55" t="e">
        <f t="shared" si="4"/>
        <v>#DIV/0!</v>
      </c>
      <c r="I33" s="56" t="e">
        <f t="shared" si="5"/>
        <v>#DIV/0!</v>
      </c>
    </row>
    <row r="34" spans="1:9" ht="15.75" thickBot="1">
      <c r="A34" s="25"/>
      <c r="B34" s="25"/>
      <c r="C34" s="25"/>
      <c r="D34" s="25"/>
      <c r="E34" s="25"/>
      <c r="F34" s="31"/>
      <c r="G34" s="25" t="e">
        <f t="shared" si="3"/>
        <v>#DIV/0!</v>
      </c>
      <c r="H34" s="55" t="e">
        <f t="shared" si="4"/>
        <v>#DIV/0!</v>
      </c>
      <c r="I34" s="56" t="e">
        <f t="shared" si="5"/>
        <v>#DIV/0!</v>
      </c>
    </row>
    <row r="35" spans="1:10" ht="16.5" thickBot="1" thickTop="1">
      <c r="A35" s="26" t="s">
        <v>86</v>
      </c>
      <c r="B35" s="27"/>
      <c r="C35" s="27"/>
      <c r="D35" s="27">
        <v>1</v>
      </c>
      <c r="E35" s="29">
        <v>5</v>
      </c>
      <c r="F35" s="32">
        <v>20</v>
      </c>
      <c r="G35" s="30">
        <f aca="true" t="shared" si="6" ref="G35:G40">MAX((D35/E35)*F35,0.1*F35)</f>
        <v>4</v>
      </c>
      <c r="H35" s="58">
        <f t="shared" si="4"/>
        <v>0.2</v>
      </c>
      <c r="I35" s="59">
        <f t="shared" si="5"/>
        <v>4</v>
      </c>
      <c r="J35" t="s">
        <v>15</v>
      </c>
    </row>
    <row r="36" spans="1:10" ht="16.5" thickBot="1" thickTop="1">
      <c r="A36" s="27"/>
      <c r="B36" s="27"/>
      <c r="C36" s="27"/>
      <c r="D36" s="27">
        <v>1</v>
      </c>
      <c r="E36" s="29">
        <v>20</v>
      </c>
      <c r="F36" s="32">
        <v>20</v>
      </c>
      <c r="G36" s="30">
        <f t="shared" si="6"/>
        <v>2</v>
      </c>
      <c r="H36" s="58">
        <f t="shared" si="4"/>
        <v>0.1</v>
      </c>
      <c r="I36" s="59">
        <f t="shared" si="5"/>
        <v>2</v>
      </c>
      <c r="J36" t="s">
        <v>15</v>
      </c>
    </row>
    <row r="37" spans="1:10" ht="16.5" thickBot="1" thickTop="1">
      <c r="A37" s="27"/>
      <c r="B37" s="27"/>
      <c r="C37" s="27"/>
      <c r="D37" s="27">
        <v>2</v>
      </c>
      <c r="E37" s="29">
        <v>10</v>
      </c>
      <c r="F37" s="32">
        <v>20</v>
      </c>
      <c r="G37" s="30">
        <f t="shared" si="6"/>
        <v>4</v>
      </c>
      <c r="H37" s="58">
        <f t="shared" si="4"/>
        <v>0.1</v>
      </c>
      <c r="I37" s="59">
        <f t="shared" si="5"/>
        <v>2</v>
      </c>
      <c r="J37" t="s">
        <v>15</v>
      </c>
    </row>
    <row r="38" spans="1:10" ht="16.5" thickBot="1" thickTop="1">
      <c r="A38" s="27"/>
      <c r="B38" s="27"/>
      <c r="C38" s="27"/>
      <c r="D38" s="27">
        <v>4</v>
      </c>
      <c r="E38" s="29">
        <v>20</v>
      </c>
      <c r="F38" s="32">
        <v>20</v>
      </c>
      <c r="G38" s="30">
        <f t="shared" si="6"/>
        <v>4</v>
      </c>
      <c r="H38" s="58">
        <f t="shared" si="4"/>
        <v>0.05</v>
      </c>
      <c r="I38" s="59">
        <f t="shared" si="5"/>
        <v>1</v>
      </c>
      <c r="J38" t="s">
        <v>15</v>
      </c>
    </row>
    <row r="39" spans="1:10" ht="16.5" thickBot="1" thickTop="1">
      <c r="A39" s="27"/>
      <c r="B39" s="27"/>
      <c r="C39" s="27"/>
      <c r="D39" s="27">
        <v>1</v>
      </c>
      <c r="E39" s="29">
        <v>12</v>
      </c>
      <c r="F39" s="32">
        <v>5</v>
      </c>
      <c r="G39" s="60">
        <f t="shared" si="6"/>
        <v>0.5</v>
      </c>
      <c r="H39" s="58">
        <f t="shared" si="4"/>
        <v>0.1</v>
      </c>
      <c r="I39" s="59">
        <f t="shared" si="5"/>
        <v>0.5</v>
      </c>
      <c r="J39" t="s">
        <v>15</v>
      </c>
    </row>
    <row r="40" spans="1:10" ht="16.5" thickBot="1" thickTop="1">
      <c r="A40" s="27" t="s">
        <v>83</v>
      </c>
      <c r="B40" s="27"/>
      <c r="C40" s="27"/>
      <c r="D40" s="27">
        <v>1</v>
      </c>
      <c r="E40" s="29">
        <v>1</v>
      </c>
      <c r="F40" s="32">
        <v>5</v>
      </c>
      <c r="G40" s="30">
        <f t="shared" si="6"/>
        <v>5</v>
      </c>
      <c r="H40" s="58">
        <f t="shared" si="4"/>
        <v>1</v>
      </c>
      <c r="I40" s="59">
        <f t="shared" si="5"/>
        <v>5</v>
      </c>
      <c r="J40" t="s">
        <v>15</v>
      </c>
    </row>
    <row r="41" ht="15.75" thickTop="1"/>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13"/>
  <sheetViews>
    <sheetView tabSelected="1" zoomScalePageLayoutView="0" workbookViewId="0" topLeftCell="D1">
      <selection activeCell="H9" sqref="H9"/>
    </sheetView>
  </sheetViews>
  <sheetFormatPr defaultColWidth="9.140625" defaultRowHeight="15"/>
  <cols>
    <col min="1" max="1" width="68.00390625" style="0" customWidth="1"/>
    <col min="2" max="2" width="37.00390625" style="0" customWidth="1"/>
    <col min="3" max="3" width="48.140625" style="0" customWidth="1"/>
    <col min="4" max="4" width="16.140625" style="0" customWidth="1"/>
    <col min="5" max="5" width="21.57421875" style="0" customWidth="1"/>
    <col min="6" max="6" width="15.28125" style="0" customWidth="1"/>
    <col min="7" max="7" width="30.57421875" style="0" customWidth="1"/>
    <col min="8" max="8" width="31.421875" style="0" customWidth="1"/>
    <col min="9" max="9" width="29.00390625" style="0" customWidth="1"/>
  </cols>
  <sheetData>
    <row r="1" spans="1:9" ht="57.75" customHeight="1">
      <c r="A1" s="16" t="s">
        <v>72</v>
      </c>
      <c r="B1" s="16" t="s">
        <v>20</v>
      </c>
      <c r="C1" s="14" t="s">
        <v>87</v>
      </c>
      <c r="D1" s="14" t="s">
        <v>74</v>
      </c>
      <c r="E1" s="14" t="s">
        <v>75</v>
      </c>
      <c r="F1" s="14" t="s">
        <v>76</v>
      </c>
      <c r="G1" s="14" t="s">
        <v>77</v>
      </c>
      <c r="H1" s="14" t="s">
        <v>112</v>
      </c>
      <c r="I1" s="14" t="s">
        <v>111</v>
      </c>
    </row>
    <row r="2" spans="1:9" ht="15">
      <c r="A2" s="80" t="s">
        <v>25</v>
      </c>
      <c r="B2" s="18"/>
      <c r="C2" s="19"/>
      <c r="D2" s="18">
        <v>1</v>
      </c>
      <c r="E2" s="18">
        <v>4</v>
      </c>
      <c r="F2" s="18">
        <v>300</v>
      </c>
      <c r="G2" s="18">
        <f>F2</f>
        <v>300</v>
      </c>
      <c r="H2" s="18">
        <f>(G2/F2)*1/D2</f>
        <v>1</v>
      </c>
      <c r="I2" s="20">
        <f>G2/D2</f>
        <v>300</v>
      </c>
    </row>
    <row r="3" spans="1:9" ht="15">
      <c r="A3" s="81" t="s">
        <v>26</v>
      </c>
      <c r="B3" s="22"/>
      <c r="C3" s="23"/>
      <c r="D3" s="18">
        <v>2</v>
      </c>
      <c r="E3" s="18">
        <v>3</v>
      </c>
      <c r="F3" s="18">
        <v>150</v>
      </c>
      <c r="G3" s="18">
        <f aca="true" t="shared" si="0" ref="G3:G13">F3</f>
        <v>150</v>
      </c>
      <c r="H3" s="83">
        <f>(G3/F3)*1/D3</f>
        <v>0.5</v>
      </c>
      <c r="I3" s="20">
        <f aca="true" t="shared" si="1" ref="I3:I9">G3/D3</f>
        <v>75</v>
      </c>
    </row>
    <row r="4" spans="1:9" ht="15">
      <c r="A4" s="82" t="s">
        <v>27</v>
      </c>
      <c r="B4" s="18"/>
      <c r="C4" s="21"/>
      <c r="D4" s="18">
        <v>4</v>
      </c>
      <c r="E4" s="18">
        <v>10</v>
      </c>
      <c r="F4" s="18">
        <v>75</v>
      </c>
      <c r="G4" s="18">
        <f t="shared" si="0"/>
        <v>75</v>
      </c>
      <c r="H4" s="18">
        <f aca="true" t="shared" si="2" ref="H4:H13">(G4/F4)*1/D4</f>
        <v>0.25</v>
      </c>
      <c r="I4" s="20">
        <f t="shared" si="1"/>
        <v>18.75</v>
      </c>
    </row>
    <row r="5" spans="1:10" ht="15">
      <c r="A5" s="79" t="s">
        <v>28</v>
      </c>
      <c r="B5" s="25"/>
      <c r="C5" s="84"/>
      <c r="D5" s="25">
        <v>2</v>
      </c>
      <c r="E5" s="25">
        <v>3</v>
      </c>
      <c r="F5" s="25">
        <v>100</v>
      </c>
      <c r="G5" s="55">
        <f>MAX(10%*F5,F5*SQRT(D5/E5))</f>
        <v>81.6496580927726</v>
      </c>
      <c r="H5" s="55">
        <f t="shared" si="2"/>
        <v>0.40824829046386296</v>
      </c>
      <c r="I5" s="56">
        <f t="shared" si="1"/>
        <v>40.8248290463863</v>
      </c>
      <c r="J5" t="s">
        <v>15</v>
      </c>
    </row>
    <row r="6" spans="1:10" ht="15">
      <c r="A6" s="79" t="s">
        <v>16</v>
      </c>
      <c r="B6" s="25"/>
      <c r="C6" s="84"/>
      <c r="D6" s="25">
        <v>2</v>
      </c>
      <c r="E6" s="25">
        <v>4</v>
      </c>
      <c r="F6" s="25">
        <v>20</v>
      </c>
      <c r="G6" s="55">
        <f>MAX(10%*F6,F6*SQRT(D6/E6))</f>
        <v>14.142135623730951</v>
      </c>
      <c r="H6" s="55">
        <f t="shared" si="2"/>
        <v>0.3535533905932738</v>
      </c>
      <c r="I6" s="56">
        <f t="shared" si="1"/>
        <v>7.0710678118654755</v>
      </c>
      <c r="J6" t="s">
        <v>15</v>
      </c>
    </row>
    <row r="7" spans="1:10" ht="15">
      <c r="A7" s="79" t="s">
        <v>17</v>
      </c>
      <c r="B7" s="25"/>
      <c r="C7" s="84"/>
      <c r="D7" s="25">
        <v>3</v>
      </c>
      <c r="E7" s="25">
        <v>8</v>
      </c>
      <c r="F7" s="85">
        <v>20</v>
      </c>
      <c r="G7" s="55">
        <f>MAX(10%*F7,F7*SQRT(D7/E7))</f>
        <v>12.24744871391589</v>
      </c>
      <c r="H7" s="55">
        <f t="shared" si="2"/>
        <v>0.20412414523193148</v>
      </c>
      <c r="I7" s="56">
        <f t="shared" si="1"/>
        <v>4.08248290463863</v>
      </c>
      <c r="J7" t="s">
        <v>15</v>
      </c>
    </row>
    <row r="8" spans="1:10" ht="15">
      <c r="A8" s="87" t="s">
        <v>29</v>
      </c>
      <c r="B8" s="88"/>
      <c r="C8" s="89"/>
      <c r="D8" s="88">
        <v>2</v>
      </c>
      <c r="E8" s="88">
        <v>5</v>
      </c>
      <c r="F8" s="88">
        <v>100</v>
      </c>
      <c r="G8" s="90">
        <f>MAX(10%*F8,F8*SQRT(D8/E8))</f>
        <v>63.245553203367585</v>
      </c>
      <c r="H8" s="90">
        <f>(G8/F8)*1/D8</f>
        <v>0.31622776601683794</v>
      </c>
      <c r="I8" s="91">
        <f>G8/D8</f>
        <v>31.622776601683793</v>
      </c>
      <c r="J8" t="s">
        <v>15</v>
      </c>
    </row>
    <row r="9" spans="1:10" ht="15">
      <c r="A9" s="87" t="s">
        <v>30</v>
      </c>
      <c r="B9" s="88"/>
      <c r="C9" s="89"/>
      <c r="D9" s="88">
        <v>2</v>
      </c>
      <c r="E9" s="88">
        <v>4</v>
      </c>
      <c r="F9" s="88">
        <v>20</v>
      </c>
      <c r="G9" s="90">
        <f>MAX(10%*F9,F9*SQRT(D9/E9))</f>
        <v>14.142135623730951</v>
      </c>
      <c r="H9" s="90">
        <f>(G9/F9)*1/D9</f>
        <v>0.3535533905932738</v>
      </c>
      <c r="I9" s="91">
        <f>G9/D9</f>
        <v>7.0710678118654755</v>
      </c>
      <c r="J9" t="s">
        <v>15</v>
      </c>
    </row>
    <row r="10" spans="1:10" ht="15">
      <c r="A10" s="87" t="s">
        <v>31</v>
      </c>
      <c r="B10" s="88"/>
      <c r="C10" s="89"/>
      <c r="D10" s="88">
        <v>1</v>
      </c>
      <c r="E10" s="88">
        <v>2</v>
      </c>
      <c r="F10" s="88">
        <v>20</v>
      </c>
      <c r="G10" s="90">
        <f>MAX(10%*F10,F10*SQRT(D10/E10))</f>
        <v>14.142135623730951</v>
      </c>
      <c r="H10" s="90">
        <f>(G10/F10)*1/D10</f>
        <v>0.7071067811865476</v>
      </c>
      <c r="I10" s="91">
        <f>G10/D10</f>
        <v>14.142135623730951</v>
      </c>
      <c r="J10" t="s">
        <v>15</v>
      </c>
    </row>
    <row r="11" spans="1:10" ht="15">
      <c r="A11" s="77" t="s">
        <v>11</v>
      </c>
      <c r="B11" s="27"/>
      <c r="C11" s="86"/>
      <c r="D11" s="27">
        <v>1</v>
      </c>
      <c r="E11" s="27">
        <v>2</v>
      </c>
      <c r="F11" s="27">
        <v>20</v>
      </c>
      <c r="G11" s="27">
        <f>MAX(10%*F11,F11*D11/E11)</f>
        <v>10</v>
      </c>
      <c r="H11" s="27">
        <f t="shared" si="2"/>
        <v>0.5</v>
      </c>
      <c r="I11" s="78">
        <f>G11/D11</f>
        <v>10</v>
      </c>
      <c r="J11" t="s">
        <v>15</v>
      </c>
    </row>
    <row r="12" spans="1:10" ht="15">
      <c r="A12" s="77" t="s">
        <v>18</v>
      </c>
      <c r="B12" s="27"/>
      <c r="C12" s="86"/>
      <c r="D12" s="27">
        <v>2</v>
      </c>
      <c r="E12" s="27">
        <v>5</v>
      </c>
      <c r="F12" s="27">
        <v>5</v>
      </c>
      <c r="G12" s="27">
        <f>MAX(10%*F12,F12*D12/E12)</f>
        <v>2</v>
      </c>
      <c r="H12" s="27">
        <f>(G12/F12)*1/D12</f>
        <v>0.2</v>
      </c>
      <c r="I12" s="78">
        <f>G12/D12</f>
        <v>1</v>
      </c>
      <c r="J12" t="s">
        <v>15</v>
      </c>
    </row>
    <row r="13" spans="1:10" ht="15">
      <c r="A13" s="77" t="s">
        <v>19</v>
      </c>
      <c r="B13" s="27"/>
      <c r="C13" s="86"/>
      <c r="D13" s="27">
        <v>1</v>
      </c>
      <c r="E13" s="27">
        <v>12</v>
      </c>
      <c r="F13" s="27">
        <v>5</v>
      </c>
      <c r="G13" s="27">
        <f>MAX(10%*F13,F13*D13/E13)</f>
        <v>0.5</v>
      </c>
      <c r="H13" s="27">
        <f>(G13/F13)*1/D13</f>
        <v>0.1</v>
      </c>
      <c r="I13" s="78">
        <f>G13/D13</f>
        <v>0.5</v>
      </c>
      <c r="J13" t="s">
        <v>15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35"/>
  <sheetViews>
    <sheetView zoomScalePageLayoutView="0" workbookViewId="0" topLeftCell="A1">
      <selection activeCell="D2" sqref="D2"/>
    </sheetView>
  </sheetViews>
  <sheetFormatPr defaultColWidth="9.140625" defaultRowHeight="15"/>
  <cols>
    <col min="1" max="1" width="24.00390625" style="0" customWidth="1"/>
    <col min="2" max="2" width="70.140625" style="0" customWidth="1"/>
    <col min="4" max="4" width="21.57421875" style="0" customWidth="1"/>
  </cols>
  <sheetData>
    <row r="1" spans="1:4" ht="84" customHeight="1">
      <c r="A1" s="33" t="s">
        <v>88</v>
      </c>
      <c r="B1" s="33" t="s">
        <v>89</v>
      </c>
      <c r="C1" s="34" t="s">
        <v>90</v>
      </c>
      <c r="D1" s="35" t="s">
        <v>91</v>
      </c>
    </row>
    <row r="2" spans="1:3" ht="195">
      <c r="A2" s="36" t="s">
        <v>92</v>
      </c>
      <c r="B2" s="37"/>
      <c r="C2" s="37"/>
    </row>
    <row r="3" spans="1:3" ht="15">
      <c r="A3" s="37"/>
      <c r="B3" s="37"/>
      <c r="C3" s="37"/>
    </row>
    <row r="4" spans="1:3" ht="15">
      <c r="A4" s="37"/>
      <c r="B4" s="37"/>
      <c r="C4" s="37"/>
    </row>
    <row r="5" spans="1:3" ht="15">
      <c r="A5" s="37"/>
      <c r="B5" s="37"/>
      <c r="C5" s="37"/>
    </row>
    <row r="6" spans="1:3" ht="15">
      <c r="A6" s="37"/>
      <c r="B6" s="37"/>
      <c r="C6" s="37"/>
    </row>
    <row r="7" spans="1:3" ht="60">
      <c r="A7" s="38" t="s">
        <v>93</v>
      </c>
      <c r="B7" s="13"/>
      <c r="C7" s="13"/>
    </row>
    <row r="8" spans="1:3" ht="15">
      <c r="A8" s="13"/>
      <c r="B8" s="13"/>
      <c r="C8" s="13"/>
    </row>
    <row r="9" spans="1:3" ht="15">
      <c r="A9" s="13"/>
      <c r="B9" s="13"/>
      <c r="C9" s="13"/>
    </row>
    <row r="10" spans="1:3" ht="15">
      <c r="A10" s="13"/>
      <c r="B10" s="13"/>
      <c r="C10" s="13"/>
    </row>
    <row r="11" spans="1:3" ht="15">
      <c r="A11" s="13"/>
      <c r="B11" s="13"/>
      <c r="C11" s="13"/>
    </row>
    <row r="12" spans="1:3" ht="15">
      <c r="A12" s="13"/>
      <c r="B12" s="13"/>
      <c r="C12" s="13"/>
    </row>
    <row r="13" spans="1:3" ht="15">
      <c r="A13" s="13"/>
      <c r="B13" s="13"/>
      <c r="C13" s="13"/>
    </row>
    <row r="14" spans="1:3" ht="15">
      <c r="A14" s="13"/>
      <c r="B14" s="13"/>
      <c r="C14" s="13"/>
    </row>
    <row r="15" spans="1:3" ht="15">
      <c r="A15" s="13"/>
      <c r="B15" s="13"/>
      <c r="C15" s="13"/>
    </row>
    <row r="16" spans="1:3" ht="15">
      <c r="A16" s="13"/>
      <c r="B16" s="13"/>
      <c r="C16" s="13"/>
    </row>
    <row r="17" spans="1:3" ht="180">
      <c r="A17" s="39" t="s">
        <v>94</v>
      </c>
      <c r="B17" s="40"/>
      <c r="C17" s="40"/>
    </row>
    <row r="18" spans="1:3" ht="15">
      <c r="A18" s="40"/>
      <c r="B18" s="40"/>
      <c r="C18" s="40"/>
    </row>
    <row r="19" spans="1:3" ht="15">
      <c r="A19" s="40"/>
      <c r="B19" s="40"/>
      <c r="C19" s="40"/>
    </row>
    <row r="20" spans="1:3" ht="15">
      <c r="A20" s="40"/>
      <c r="B20" s="40"/>
      <c r="C20" s="40"/>
    </row>
    <row r="21" spans="1:3" ht="15">
      <c r="A21" s="40"/>
      <c r="B21" s="40"/>
      <c r="C21" s="40"/>
    </row>
    <row r="22" spans="1:3" ht="15">
      <c r="A22" s="40"/>
      <c r="B22" s="40"/>
      <c r="C22" s="40"/>
    </row>
    <row r="23" spans="1:3" ht="15">
      <c r="A23" s="40"/>
      <c r="B23" s="40"/>
      <c r="C23" s="40"/>
    </row>
    <row r="24" spans="1:3" ht="15">
      <c r="A24" s="40"/>
      <c r="B24" s="40"/>
      <c r="C24" s="40"/>
    </row>
    <row r="25" spans="1:3" ht="135">
      <c r="A25" s="41" t="s">
        <v>95</v>
      </c>
      <c r="B25" s="42"/>
      <c r="C25" s="42"/>
    </row>
    <row r="26" spans="1:3" ht="15">
      <c r="A26" s="42"/>
      <c r="B26" s="42"/>
      <c r="C26" s="42"/>
    </row>
    <row r="27" spans="1:3" ht="15">
      <c r="A27" s="42"/>
      <c r="B27" s="42"/>
      <c r="C27" s="42"/>
    </row>
    <row r="28" spans="1:3" ht="15">
      <c r="A28" s="42"/>
      <c r="B28" s="42"/>
      <c r="C28" s="42"/>
    </row>
    <row r="29" spans="1:3" ht="15">
      <c r="A29" s="42"/>
      <c r="B29" s="42"/>
      <c r="C29" s="42"/>
    </row>
    <row r="30" spans="1:3" ht="15">
      <c r="A30" s="42"/>
      <c r="B30" s="42"/>
      <c r="C30" s="42"/>
    </row>
    <row r="31" spans="1:3" ht="15">
      <c r="A31" s="42"/>
      <c r="B31" s="42"/>
      <c r="C31" s="42"/>
    </row>
    <row r="32" spans="1:3" ht="165">
      <c r="A32" s="41" t="s">
        <v>96</v>
      </c>
      <c r="B32" s="42"/>
      <c r="C32" s="42"/>
    </row>
    <row r="33" spans="1:3" ht="15">
      <c r="A33" s="42"/>
      <c r="B33" s="42"/>
      <c r="C33" s="42"/>
    </row>
    <row r="34" spans="1:3" ht="15">
      <c r="A34" s="42"/>
      <c r="B34" s="42"/>
      <c r="C34" s="42"/>
    </row>
    <row r="35" spans="1:3" ht="15">
      <c r="A35" s="42"/>
      <c r="B35" s="42"/>
      <c r="C35" s="42"/>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28"/>
  <sheetViews>
    <sheetView zoomScale="90" zoomScaleNormal="90" zoomScalePageLayoutView="0" workbookViewId="0" topLeftCell="A7">
      <selection activeCell="A10" sqref="A10"/>
    </sheetView>
  </sheetViews>
  <sheetFormatPr defaultColWidth="9.140625" defaultRowHeight="15"/>
  <cols>
    <col min="1" max="1" width="29.28125" style="0" customWidth="1"/>
    <col min="2" max="2" width="38.140625" style="0" customWidth="1"/>
    <col min="3" max="3" width="22.8515625" style="0" customWidth="1"/>
    <col min="4" max="4" width="19.140625" style="0" customWidth="1"/>
    <col min="5" max="5" width="22.57421875" style="0" customWidth="1"/>
    <col min="6" max="6" width="25.57421875" style="0" customWidth="1"/>
    <col min="7" max="7" width="25.28125" style="0" customWidth="1"/>
    <col min="8" max="8" width="29.28125" style="0" customWidth="1"/>
  </cols>
  <sheetData>
    <row r="1" spans="1:8" ht="183.75" customHeight="1">
      <c r="A1" s="43" t="s">
        <v>97</v>
      </c>
      <c r="B1" s="44" t="s">
        <v>98</v>
      </c>
      <c r="C1" s="44" t="s">
        <v>99</v>
      </c>
      <c r="D1" s="43" t="s">
        <v>100</v>
      </c>
      <c r="E1" s="43" t="s">
        <v>101</v>
      </c>
      <c r="F1" s="43" t="s">
        <v>102</v>
      </c>
      <c r="G1" s="43" t="s">
        <v>103</v>
      </c>
      <c r="H1" s="43" t="s">
        <v>104</v>
      </c>
    </row>
    <row r="2" spans="1:8" ht="198.75" customHeight="1">
      <c r="A2" s="45" t="s">
        <v>105</v>
      </c>
      <c r="B2" s="46"/>
      <c r="C2" s="46">
        <v>50000</v>
      </c>
      <c r="D2" s="46">
        <f>C2/50000</f>
        <v>1</v>
      </c>
      <c r="E2" s="47">
        <f>D2*2</f>
        <v>2</v>
      </c>
      <c r="F2" s="48"/>
      <c r="G2" s="48"/>
      <c r="H2" s="48"/>
    </row>
    <row r="3" spans="1:8" ht="15">
      <c r="A3" s="46"/>
      <c r="B3" s="46"/>
      <c r="C3" s="46"/>
      <c r="D3" s="46">
        <f aca="true" t="shared" si="0" ref="D3:D10">C3/50000</f>
        <v>0</v>
      </c>
      <c r="E3" s="47">
        <f aca="true" t="shared" si="1" ref="E3:E28">D3*2</f>
        <v>0</v>
      </c>
      <c r="F3" s="48"/>
      <c r="G3" s="48"/>
      <c r="H3" s="48"/>
    </row>
    <row r="4" spans="1:8" ht="15">
      <c r="A4" s="46"/>
      <c r="B4" s="46"/>
      <c r="C4" s="46"/>
      <c r="D4" s="46">
        <f t="shared" si="0"/>
        <v>0</v>
      </c>
      <c r="E4" s="47">
        <f t="shared" si="1"/>
        <v>0</v>
      </c>
      <c r="F4" s="48"/>
      <c r="G4" s="48"/>
      <c r="H4" s="48"/>
    </row>
    <row r="5" spans="1:8" ht="15">
      <c r="A5" s="46"/>
      <c r="B5" s="46"/>
      <c r="C5" s="46"/>
      <c r="D5" s="46">
        <f t="shared" si="0"/>
        <v>0</v>
      </c>
      <c r="E5" s="47">
        <f t="shared" si="1"/>
        <v>0</v>
      </c>
      <c r="F5" s="48"/>
      <c r="G5" s="48"/>
      <c r="H5" s="48"/>
    </row>
    <row r="6" spans="1:8" ht="15">
      <c r="A6" s="46"/>
      <c r="B6" s="46"/>
      <c r="C6" s="46"/>
      <c r="D6" s="46">
        <f t="shared" si="0"/>
        <v>0</v>
      </c>
      <c r="E6" s="47">
        <f t="shared" si="1"/>
        <v>0</v>
      </c>
      <c r="F6" s="48"/>
      <c r="G6" s="48"/>
      <c r="H6" s="48"/>
    </row>
    <row r="7" spans="1:8" ht="15">
      <c r="A7" s="46"/>
      <c r="B7" s="46"/>
      <c r="C7" s="46"/>
      <c r="D7" s="46">
        <f t="shared" si="0"/>
        <v>0</v>
      </c>
      <c r="E7" s="47">
        <f t="shared" si="1"/>
        <v>0</v>
      </c>
      <c r="F7" s="48"/>
      <c r="G7" s="48"/>
      <c r="H7" s="48"/>
    </row>
    <row r="8" spans="1:8" ht="15">
      <c r="A8" s="46"/>
      <c r="B8" s="46"/>
      <c r="C8" s="46"/>
      <c r="D8" s="46">
        <f t="shared" si="0"/>
        <v>0</v>
      </c>
      <c r="E8" s="47">
        <f t="shared" si="1"/>
        <v>0</v>
      </c>
      <c r="F8" s="48"/>
      <c r="G8" s="48"/>
      <c r="H8" s="48"/>
    </row>
    <row r="9" spans="1:8" ht="15">
      <c r="A9" s="46"/>
      <c r="B9" s="46"/>
      <c r="C9" s="46"/>
      <c r="D9" s="46">
        <f t="shared" si="0"/>
        <v>0</v>
      </c>
      <c r="E9" s="47">
        <f t="shared" si="1"/>
        <v>0</v>
      </c>
      <c r="F9" s="48"/>
      <c r="G9" s="48"/>
      <c r="H9" s="48"/>
    </row>
    <row r="10" spans="1:8" ht="15">
      <c r="A10" s="46"/>
      <c r="B10" s="46"/>
      <c r="C10" s="46"/>
      <c r="D10" s="46">
        <f t="shared" si="0"/>
        <v>0</v>
      </c>
      <c r="E10" s="47">
        <f t="shared" si="1"/>
        <v>0</v>
      </c>
      <c r="F10" s="48"/>
      <c r="G10" s="48"/>
      <c r="H10" s="48"/>
    </row>
    <row r="11" spans="1:8" ht="178.5" customHeight="1">
      <c r="A11" s="49" t="s">
        <v>106</v>
      </c>
      <c r="B11" s="50"/>
      <c r="C11" s="50">
        <v>25000</v>
      </c>
      <c r="D11" s="50">
        <f>C11/25000</f>
        <v>1</v>
      </c>
      <c r="E11" s="51">
        <f t="shared" si="1"/>
        <v>2</v>
      </c>
      <c r="F11" s="48"/>
      <c r="G11" s="48"/>
      <c r="H11" s="48"/>
    </row>
    <row r="12" spans="1:8" ht="15">
      <c r="A12" s="50"/>
      <c r="B12" s="50"/>
      <c r="C12" s="50"/>
      <c r="D12" s="50">
        <f aca="true" t="shared" si="2" ref="D12:D19">C12/25000</f>
        <v>0</v>
      </c>
      <c r="E12" s="51">
        <f t="shared" si="1"/>
        <v>0</v>
      </c>
      <c r="F12" s="48"/>
      <c r="G12" s="48"/>
      <c r="H12" s="48"/>
    </row>
    <row r="13" spans="1:8" ht="15">
      <c r="A13" s="50"/>
      <c r="B13" s="50"/>
      <c r="C13" s="50"/>
      <c r="D13" s="50">
        <f t="shared" si="2"/>
        <v>0</v>
      </c>
      <c r="E13" s="51">
        <f t="shared" si="1"/>
        <v>0</v>
      </c>
      <c r="F13" s="48"/>
      <c r="G13" s="48"/>
      <c r="H13" s="48"/>
    </row>
    <row r="14" spans="1:8" ht="15">
      <c r="A14" s="50"/>
      <c r="B14" s="50"/>
      <c r="C14" s="50"/>
      <c r="D14" s="50">
        <f t="shared" si="2"/>
        <v>0</v>
      </c>
      <c r="E14" s="51">
        <f t="shared" si="1"/>
        <v>0</v>
      </c>
      <c r="F14" s="48"/>
      <c r="G14" s="48"/>
      <c r="H14" s="48"/>
    </row>
    <row r="15" spans="1:8" ht="15">
      <c r="A15" s="50"/>
      <c r="B15" s="50"/>
      <c r="C15" s="50"/>
      <c r="D15" s="50">
        <f t="shared" si="2"/>
        <v>0</v>
      </c>
      <c r="E15" s="51">
        <f t="shared" si="1"/>
        <v>0</v>
      </c>
      <c r="F15" s="48"/>
      <c r="G15" s="48"/>
      <c r="H15" s="48"/>
    </row>
    <row r="16" spans="1:8" ht="15">
      <c r="A16" s="50"/>
      <c r="B16" s="50"/>
      <c r="C16" s="50"/>
      <c r="D16" s="50">
        <f t="shared" si="2"/>
        <v>0</v>
      </c>
      <c r="E16" s="51">
        <f t="shared" si="1"/>
        <v>0</v>
      </c>
      <c r="F16" s="48"/>
      <c r="G16" s="48"/>
      <c r="H16" s="48"/>
    </row>
    <row r="17" spans="1:8" ht="15">
      <c r="A17" s="50"/>
      <c r="B17" s="50"/>
      <c r="C17" s="50"/>
      <c r="D17" s="50">
        <f t="shared" si="2"/>
        <v>0</v>
      </c>
      <c r="E17" s="51">
        <f t="shared" si="1"/>
        <v>0</v>
      </c>
      <c r="F17" s="48"/>
      <c r="G17" s="48"/>
      <c r="H17" s="48"/>
    </row>
    <row r="18" spans="1:8" ht="15">
      <c r="A18" s="50"/>
      <c r="B18" s="50"/>
      <c r="C18" s="50"/>
      <c r="D18" s="50">
        <f t="shared" si="2"/>
        <v>0</v>
      </c>
      <c r="E18" s="51">
        <f t="shared" si="1"/>
        <v>0</v>
      </c>
      <c r="F18" s="48"/>
      <c r="G18" s="48"/>
      <c r="H18" s="48"/>
    </row>
    <row r="19" spans="1:8" ht="15">
      <c r="A19" s="50"/>
      <c r="B19" s="50"/>
      <c r="C19" s="50"/>
      <c r="D19" s="50">
        <f t="shared" si="2"/>
        <v>0</v>
      </c>
      <c r="E19" s="51">
        <f t="shared" si="1"/>
        <v>0</v>
      </c>
      <c r="F19" s="48"/>
      <c r="G19" s="48"/>
      <c r="H19" s="48"/>
    </row>
    <row r="20" spans="1:8" ht="214.5" customHeight="1">
      <c r="A20" s="52" t="s">
        <v>107</v>
      </c>
      <c r="B20" s="53"/>
      <c r="C20" s="53">
        <v>10000</v>
      </c>
      <c r="D20" s="53">
        <f>C20/10000</f>
        <v>1</v>
      </c>
      <c r="E20" s="54">
        <f>D20*2</f>
        <v>2</v>
      </c>
      <c r="F20" s="48"/>
      <c r="G20" s="48"/>
      <c r="H20" s="48"/>
    </row>
    <row r="21" spans="1:8" ht="15">
      <c r="A21" s="53"/>
      <c r="B21" s="53"/>
      <c r="C21" s="53"/>
      <c r="D21" s="53">
        <f aca="true" t="shared" si="3" ref="D21:D28">C21/10000</f>
        <v>0</v>
      </c>
      <c r="E21" s="54">
        <f t="shared" si="1"/>
        <v>0</v>
      </c>
      <c r="F21" s="48"/>
      <c r="G21" s="48"/>
      <c r="H21" s="48"/>
    </row>
    <row r="22" spans="1:8" ht="15">
      <c r="A22" s="53"/>
      <c r="B22" s="53"/>
      <c r="C22" s="53"/>
      <c r="D22" s="53">
        <f t="shared" si="3"/>
        <v>0</v>
      </c>
      <c r="E22" s="54">
        <f t="shared" si="1"/>
        <v>0</v>
      </c>
      <c r="F22" s="48"/>
      <c r="G22" s="48"/>
      <c r="H22" s="48"/>
    </row>
    <row r="23" spans="1:8" ht="15">
      <c r="A23" s="53"/>
      <c r="B23" s="53"/>
      <c r="C23" s="53"/>
      <c r="D23" s="53">
        <f t="shared" si="3"/>
        <v>0</v>
      </c>
      <c r="E23" s="54">
        <f t="shared" si="1"/>
        <v>0</v>
      </c>
      <c r="F23" s="48"/>
      <c r="G23" s="48"/>
      <c r="H23" s="48"/>
    </row>
    <row r="24" spans="1:8" ht="15">
      <c r="A24" s="53"/>
      <c r="B24" s="53"/>
      <c r="C24" s="53"/>
      <c r="D24" s="53">
        <f t="shared" si="3"/>
        <v>0</v>
      </c>
      <c r="E24" s="54">
        <f t="shared" si="1"/>
        <v>0</v>
      </c>
      <c r="F24" s="48"/>
      <c r="G24" s="48"/>
      <c r="H24" s="48"/>
    </row>
    <row r="25" spans="1:8" ht="15">
      <c r="A25" s="53"/>
      <c r="B25" s="53"/>
      <c r="C25" s="53"/>
      <c r="D25" s="53">
        <f t="shared" si="3"/>
        <v>0</v>
      </c>
      <c r="E25" s="54">
        <f t="shared" si="1"/>
        <v>0</v>
      </c>
      <c r="F25" s="48"/>
      <c r="G25" s="48"/>
      <c r="H25" s="48"/>
    </row>
    <row r="26" spans="1:8" ht="15">
      <c r="A26" s="53"/>
      <c r="B26" s="53"/>
      <c r="C26" s="53"/>
      <c r="D26" s="53">
        <f t="shared" si="3"/>
        <v>0</v>
      </c>
      <c r="E26" s="54">
        <f t="shared" si="1"/>
        <v>0</v>
      </c>
      <c r="F26" s="48"/>
      <c r="G26" s="48"/>
      <c r="H26" s="48"/>
    </row>
    <row r="27" spans="1:8" ht="15">
      <c r="A27" s="53"/>
      <c r="B27" s="53"/>
      <c r="C27" s="53"/>
      <c r="D27" s="53">
        <f t="shared" si="3"/>
        <v>0</v>
      </c>
      <c r="E27" s="54">
        <f t="shared" si="1"/>
        <v>0</v>
      </c>
      <c r="F27" s="48"/>
      <c r="G27" s="48"/>
      <c r="H27" s="48"/>
    </row>
    <row r="28" spans="1:8" ht="15">
      <c r="A28" s="53"/>
      <c r="B28" s="53"/>
      <c r="C28" s="53"/>
      <c r="D28" s="53">
        <f t="shared" si="3"/>
        <v>0</v>
      </c>
      <c r="E28" s="54">
        <f t="shared" si="1"/>
        <v>0</v>
      </c>
      <c r="F28" s="48"/>
      <c r="G28" s="48"/>
      <c r="H28" s="4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Aneta Drabek</dc:creator>
  <cp:keywords/>
  <dc:description/>
  <cp:lastModifiedBy>UR</cp:lastModifiedBy>
  <dcterms:created xsi:type="dcterms:W3CDTF">2019-04-11T13:54:03Z</dcterms:created>
  <dcterms:modified xsi:type="dcterms:W3CDTF">2020-04-28T11:56:53Z</dcterms:modified>
  <cp:category/>
  <cp:version/>
  <cp:contentType/>
  <cp:contentStatus/>
</cp:coreProperties>
</file>