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2024-2025\lato\plany lato\"/>
    </mc:Choice>
  </mc:AlternateContent>
  <xr:revisionPtr revIDLastSave="0" documentId="13_ncr:1_{FBF187A1-5C7A-4EE5-9EBE-C6827E6B5E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VI rok plan zima" sheetId="1" r:id="rId1"/>
    <sheet name="obsada" sheetId="2" r:id="rId2"/>
  </sheets>
  <definedNames>
    <definedName name="_xlnm.Print_Area" localSheetId="0">' VI rok plan zima'!$C$1:$P$46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4" i="1"/>
  <c r="M72" i="1" l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L72" i="1"/>
  <c r="AA66" i="1"/>
  <c r="CL1" i="1" l="1"/>
  <c r="M59" i="1" l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L59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L67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L64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L66" i="1"/>
  <c r="L60" i="1"/>
  <c r="L65" i="1"/>
  <c r="L63" i="1" l="1"/>
  <c r="L62" i="1" l="1"/>
  <c r="L54" i="1" l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L61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M53" i="1" l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L76" i="1"/>
  <c r="L53" i="1"/>
</calcChain>
</file>

<file path=xl/sharedStrings.xml><?xml version="1.0" encoding="utf-8"?>
<sst xmlns="http://schemas.openxmlformats.org/spreadsheetml/2006/main" count="4015" uniqueCount="688">
  <si>
    <t xml:space="preserve">90 godz. </t>
  </si>
  <si>
    <t>10 x 6 godz,</t>
  </si>
  <si>
    <t>10 dni</t>
  </si>
  <si>
    <t>grupa</t>
  </si>
  <si>
    <t>poniedziałek</t>
  </si>
  <si>
    <t>wtorek</t>
  </si>
  <si>
    <t>środa</t>
  </si>
  <si>
    <t>czwartek</t>
  </si>
  <si>
    <t>piątek</t>
  </si>
  <si>
    <t xml:space="preserve"> 5 x 6 godz</t>
  </si>
  <si>
    <t xml:space="preserve">5 dni </t>
  </si>
  <si>
    <t xml:space="preserve">ch wew 
</t>
  </si>
  <si>
    <t xml:space="preserve">chir  7X45
</t>
  </si>
  <si>
    <t>stacjonarne</t>
  </si>
  <si>
    <t>niestacjonarne</t>
  </si>
  <si>
    <t>gin. i poł.</t>
  </si>
  <si>
    <t>ped</t>
  </si>
  <si>
    <t>psych</t>
  </si>
  <si>
    <t>chir nacz</t>
  </si>
  <si>
    <t xml:space="preserve">chir </t>
  </si>
  <si>
    <t>chw endo</t>
  </si>
  <si>
    <t>chw pulmo</t>
  </si>
  <si>
    <t>chw kardio mswia</t>
  </si>
  <si>
    <t>chw MSWiA</t>
  </si>
  <si>
    <t>chw kardio ksw2</t>
  </si>
  <si>
    <t>chw reum</t>
  </si>
  <si>
    <t>chw nefro</t>
  </si>
  <si>
    <t>chir dzieci</t>
  </si>
  <si>
    <t>chir onko</t>
  </si>
  <si>
    <t>chir ogólna</t>
  </si>
  <si>
    <t>chir torako</t>
  </si>
  <si>
    <t>med. Rodzinna</t>
  </si>
  <si>
    <t>med. Rat</t>
  </si>
  <si>
    <t>med. Rat SOR</t>
  </si>
  <si>
    <t xml:space="preserve">ch wew </t>
  </si>
  <si>
    <t>chw gast</t>
  </si>
  <si>
    <t xml:space="preserve">chir  6X45
</t>
  </si>
  <si>
    <t>ch wew HEMATO 6x45</t>
  </si>
  <si>
    <t xml:space="preserve">chir  8X45
</t>
  </si>
  <si>
    <t>Dąbek Natalia lek</t>
  </si>
  <si>
    <t>Drachal Elżbieta  lek</t>
  </si>
  <si>
    <t>Dudek Beata lek</t>
  </si>
  <si>
    <t>Jakubek-Kipa Katarzyna lek</t>
  </si>
  <si>
    <t>Kanik Andrzej lek</t>
  </si>
  <si>
    <t>Kazała Katarzyna lek</t>
  </si>
  <si>
    <t>Łukaszek-Kolasa Aleksandra lek</t>
  </si>
  <si>
    <t>Stefańska Małgorzata dr</t>
  </si>
  <si>
    <t>Wiącek Katarzyna lek</t>
  </si>
  <si>
    <t>Wojnarowicz Olga lek</t>
  </si>
  <si>
    <t>Pediatria</t>
  </si>
  <si>
    <t>Choroby wewnętrzne</t>
  </si>
  <si>
    <t>Bieniasz-Pawlik Edyta lek</t>
  </si>
  <si>
    <t>Blajer-Olszewska Beata lek</t>
  </si>
  <si>
    <t>Dąbrowski Piotr dr</t>
  </si>
  <si>
    <t>Deręgowska Bernadetta lek</t>
  </si>
  <si>
    <t>Duliban-Wojnar Anna lek</t>
  </si>
  <si>
    <t>Grzyb Jarosław lek</t>
  </si>
  <si>
    <t>Horeglad Michał lek</t>
  </si>
  <si>
    <t>Janas Marzena dr</t>
  </si>
  <si>
    <t>Kamiński Grzegorz lek</t>
  </si>
  <si>
    <t>Kaziród Tomasz lek</t>
  </si>
  <si>
    <t>Kłos Dominik lek</t>
  </si>
  <si>
    <t xml:space="preserve">Kolarz Bogdan prof </t>
  </si>
  <si>
    <t>Kopacz Agnieszka lek</t>
  </si>
  <si>
    <t>Kurianowicz Rafał dr</t>
  </si>
  <si>
    <t>Lubas Wojciech lek</t>
  </si>
  <si>
    <t>Łańko Paweł lek</t>
  </si>
  <si>
    <t>Niwińska Renata lek</t>
  </si>
  <si>
    <t>Orłowska-Florek Renata dr</t>
  </si>
  <si>
    <t>Pieniążek Anna lek</t>
  </si>
  <si>
    <t>Podgórska Dominika dr</t>
  </si>
  <si>
    <t>Romanek Janusz dr</t>
  </si>
  <si>
    <t>Starzyk Aleksandra lek</t>
  </si>
  <si>
    <t>Tutak Bartłomiej lek</t>
  </si>
  <si>
    <t xml:space="preserve">Warzybok Katarzyna lek </t>
  </si>
  <si>
    <t>Wojnicka-Stolarz Małgorzata lek</t>
  </si>
  <si>
    <t>PCCHP</t>
  </si>
  <si>
    <t>Sochacki Mirosław lek</t>
  </si>
  <si>
    <t>Klinika Kardiologii z Pododdziałem Ostrych Zespołów Wieńcowych, KSW2</t>
  </si>
  <si>
    <t>Chirurgia</t>
  </si>
  <si>
    <t xml:space="preserve">Chrzanowska-Kler Ewa lek </t>
  </si>
  <si>
    <t>Kolowca Maciej dr</t>
  </si>
  <si>
    <t>Korneta Krzysztof dr</t>
  </si>
  <si>
    <t>Olszówka Piotr dr</t>
  </si>
  <si>
    <t>Semań Tomasz lek</t>
  </si>
  <si>
    <t>Surowiec Mateusz lek</t>
  </si>
  <si>
    <t>Widenka Kazimierz prof</t>
  </si>
  <si>
    <t xml:space="preserve">Zavatskyi Ruslan lek </t>
  </si>
  <si>
    <t>Milik Krzysztof dr</t>
  </si>
  <si>
    <t>Dec Stanisław lek</t>
  </si>
  <si>
    <t>Szpital Specjalistyczny w Mielcu</t>
  </si>
  <si>
    <t>Iwasieczko Artur lek</t>
  </si>
  <si>
    <t>Wróblewska Dominika lek</t>
  </si>
  <si>
    <t>Kidacki Janusz dr</t>
  </si>
  <si>
    <t>Styczkiewicz Katarzyna prof.</t>
  </si>
  <si>
    <t>USK</t>
  </si>
  <si>
    <t>Łańcut</t>
  </si>
  <si>
    <t>Kluz Michał lek</t>
  </si>
  <si>
    <t>ch wew nefro</t>
  </si>
  <si>
    <t xml:space="preserve"> </t>
  </si>
  <si>
    <t>Szredzki Piotr dr</t>
  </si>
  <si>
    <t>Kliniczny Oddział Chirurgii Ogólnej, Szpital Miejski im. Jana Pawła II ul. Rycerska 4</t>
  </si>
  <si>
    <t>Gawęda Bagusław dr</t>
  </si>
  <si>
    <t>Fedus Tadeusz</t>
  </si>
  <si>
    <t>Godlewski Dominik</t>
  </si>
  <si>
    <t>ODDZIAŁ UROLOGII OGÓLNEJ, UROLOGII ONKOLOGICZNEJ I CZYNNOŚCIOWEJ - BUDYNEK NR 1 Łańcut</t>
  </si>
  <si>
    <t>Szymczak Piotr lek</t>
  </si>
  <si>
    <t>Kosiorowska Monika lek</t>
  </si>
  <si>
    <t>Siteń Grzegorz lek</t>
  </si>
  <si>
    <t>Tonia-Cwynar Ewa lek</t>
  </si>
  <si>
    <t>Szczęsna-Marmon Justynalek</t>
  </si>
  <si>
    <t>Pelc Joanna lek</t>
  </si>
  <si>
    <t>Orłowska Anna lek</t>
  </si>
  <si>
    <t>Lenart-Domka Ewa dr</t>
  </si>
  <si>
    <t>Stąpor Natalia lek</t>
  </si>
  <si>
    <t>Bielak Joanna lek</t>
  </si>
  <si>
    <t>spec</t>
  </si>
  <si>
    <t>ch wew  CSM
od 9.00 do 15.00
dr A. Siwiec</t>
  </si>
  <si>
    <t>ch wew  Kardio MSWiA
od 8.00 do 12.30 
lek M. Makowski</t>
  </si>
  <si>
    <t>VI lekarski
2024/2025
sem 12</t>
  </si>
  <si>
    <t>ch wew  KARDIO 
od 8.00 do 12.30 
lek B. Deręgowska</t>
  </si>
  <si>
    <t xml:space="preserve">ch wew  ENDO
od 8.00 do 12.30 
lek M. Mendyka </t>
  </si>
  <si>
    <t>ch wew  ENDO
od 8.00 do 12.30 
lek A. Czarnożycka-Wróbel</t>
  </si>
  <si>
    <t xml:space="preserve">ch wew  REUM
od 8.00 do 12.30 
dr P. Dąbrowski </t>
  </si>
  <si>
    <t>ch wew GASTRO
od 8.00 do 12.30 
lek P. Łańko</t>
  </si>
  <si>
    <t>chir 6x45
od 8.00 do 12.30
dr K. Milik</t>
  </si>
  <si>
    <t>chir 6x45
od 8.00 do 12.30
lek S. Dec</t>
  </si>
  <si>
    <t>chir DZIECI 6X45 
od 8.00 do 12.30
lek E. Chrzanowska-Kler</t>
  </si>
  <si>
    <t>chir DZIECI 6X45 
od 8.00 do 12.30
lek A. Ogorzałek</t>
  </si>
  <si>
    <t>60 godz</t>
  </si>
  <si>
    <t>chir DZIECI 6X45 
od 8.00 do 12.30
lek B. Ziemniak</t>
  </si>
  <si>
    <t>chir DZIECI 7X45 
od 8.00 do 13.15
lek J. Romańska-Moskal</t>
  </si>
  <si>
    <t>chir DZIECI 6X45 
od 8.00 do 12.30
lek J. Romańska-Moskal</t>
  </si>
  <si>
    <t>chir DZIECI 7X45 
od 8.00 do 13.15
lek E. Chrzanowska-Kler</t>
  </si>
  <si>
    <t>chir DZIECI 7X45 
od 8.00 do 13.15
lek B. Ziemniak</t>
  </si>
  <si>
    <t>chir DZIECI 6X45 
od 8.00 do 12.15
lek J. Romańska-Moskal</t>
  </si>
  <si>
    <t>chir KARDIO 7X45 
od 8.00 do 13.15
dr M. Kolowca</t>
  </si>
  <si>
    <t>chir KARDIO 7X45 
od 8.00 do 13.15
prof. K. Widenka</t>
  </si>
  <si>
    <t>chir KARDIO 6X45 
od 8.00 do 12.30
prof. K. Widenka</t>
  </si>
  <si>
    <t>chir KARDIO 7X45 
od 8.00 do 13.15
dr P. Olszówka</t>
  </si>
  <si>
    <t>chir KARDIO 6X45 
od 8.00 do 12.30
dr P. Olszówka</t>
  </si>
  <si>
    <t>chir KARDIO 6X45 
od 8.00 do 12.30
lek M. Kosiorowska</t>
  </si>
  <si>
    <t>chir KARDIO 7X45 
od 8.00 do 13.15
lek M. Kosiorowska</t>
  </si>
  <si>
    <t>chir KARDIO 6X45 
od 8.00 do 12.30
lek T. Semań</t>
  </si>
  <si>
    <t>chir KARDIO 7X45 
od 8.00 do 13.15
lek T. Semań</t>
  </si>
  <si>
    <t xml:space="preserve">ch wew  PULMO 
od 8.00 do 12.30 
lek A. Pieniążek </t>
  </si>
  <si>
    <t>ortopedia</t>
  </si>
  <si>
    <t>specjlaność</t>
  </si>
  <si>
    <t>pediatria nefrologia</t>
  </si>
  <si>
    <t>psychiatria 
dzieci</t>
  </si>
  <si>
    <t xml:space="preserve">ortopedia </t>
  </si>
  <si>
    <t>anestezjologia
 i intensywna terapia</t>
  </si>
  <si>
    <t>medycyna 
rodzinna</t>
  </si>
  <si>
    <t xml:space="preserve">urologia 
</t>
  </si>
  <si>
    <t>pediatria 
neurologia</t>
  </si>
  <si>
    <t>anestezjologia 
i intensywna terapia</t>
  </si>
  <si>
    <t>chirurgia</t>
  </si>
  <si>
    <t>medycyna 
ratunkowa</t>
  </si>
  <si>
    <t>pediatria</t>
  </si>
  <si>
    <t>psychiatria</t>
  </si>
  <si>
    <t xml:space="preserve">ginekologia </t>
  </si>
  <si>
    <t>pediatria 
endo</t>
  </si>
  <si>
    <t>choroby wewnętrzne 
kardio</t>
  </si>
  <si>
    <t xml:space="preserve">radiologia
</t>
  </si>
  <si>
    <t>neurologia</t>
  </si>
  <si>
    <t>okulistyka</t>
  </si>
  <si>
    <t xml:space="preserve">okulistyka 
</t>
  </si>
  <si>
    <t>dermatologia</t>
  </si>
  <si>
    <t>choroby wewnętrzne 
hemat</t>
  </si>
  <si>
    <t>choroby wewnętrzne 
reum</t>
  </si>
  <si>
    <t>onkologia</t>
  </si>
  <si>
    <t>choroby wewnętrzne gastro</t>
  </si>
  <si>
    <t xml:space="preserve">chirurgia onkologiczna </t>
  </si>
  <si>
    <t>Futyma Piotr prof.</t>
  </si>
  <si>
    <t>Budkowski Michał lek</t>
  </si>
  <si>
    <t>Lewicka-Chomont Aneta dr</t>
  </si>
  <si>
    <t>Futyma-Ziaja Magdalena dr</t>
  </si>
  <si>
    <t>choroby wewnetrzne</t>
  </si>
  <si>
    <t>Dulas Małgorzata lek</t>
  </si>
  <si>
    <t>Drachal Elżbieta lek</t>
  </si>
  <si>
    <t>Popiel Daniel lek</t>
  </si>
  <si>
    <t>Blecharczyk Piotr lek</t>
  </si>
  <si>
    <t>Wolińska Olga dr</t>
  </si>
  <si>
    <t>Chudzian Magdalena lek</t>
  </si>
  <si>
    <t>spec 7x45
od 8.00 do 13.15
Budkowski Michał lek</t>
  </si>
  <si>
    <t>spec 7x45
od 8.00 do 13.15
Kurianowicz Rafał dr</t>
  </si>
  <si>
    <t>spec 7x45
od 8.00 do 13.15
Futyma Piotr prof.</t>
  </si>
  <si>
    <t>spec 7x45
od 8.00 do 13.15
Dąbrowski Piotr dr</t>
  </si>
  <si>
    <t>spec 7x45
od 8.00 do 13.15
Siteń Grzegorz lek</t>
  </si>
  <si>
    <t>spec 7x45
od 8.00 do 13.15
Kidacki Janusz dr</t>
  </si>
  <si>
    <t>Szczepanek Małgorzata dr</t>
  </si>
  <si>
    <t>spec 7x45
od 8.00 do 13.15
Szczepanek Małgorzata dr</t>
  </si>
  <si>
    <t>spec 7x45
od 8.00 do 13.15
Chudzian Magdalena lek</t>
  </si>
  <si>
    <t>spec 7x45
od 8.00 do 13.15
Wolińska Olga dr</t>
  </si>
  <si>
    <t>spec 7x45
od 8.00 do 13.15
Blecharczyk Piotr lek</t>
  </si>
  <si>
    <t>spec 7x45
od 8.00 do 13.15
Sochacki Mirosław lek</t>
  </si>
  <si>
    <t>spec 7x45
od 8.00 do 13.15
Czarnecki Tomasz lek</t>
  </si>
  <si>
    <t>spec 7x45
od 8.00 do 13.15
Popiel Daniel lek</t>
  </si>
  <si>
    <t>spec 7x45
od 8.00 do 13.15
Drachal Elżbieta lek</t>
  </si>
  <si>
    <t>spec 7x45
od 8.00 do 13.15
Deręgowska Bernadetta lek</t>
  </si>
  <si>
    <t>spec 7x45
od 8.00 do 13.15
Klęba Joanna lek</t>
  </si>
  <si>
    <t>spec 7x45
od 8.00 do 13.15
Dulas Małgorzata lek</t>
  </si>
  <si>
    <t>spec 7x45
od 8.00 do 13.15
Witkowska Katarzyna lek</t>
  </si>
  <si>
    <t>spec 7x45
od 8.00 do 13.15
Styczkiewicz Katarzyna prof.</t>
  </si>
  <si>
    <t>spec 7x45
od 8.00 do 13.15
Futyma-Ziaja Magdalena dr</t>
  </si>
  <si>
    <t>spec 7x45
od 8.00 do 13.15
Lewicka-Chomont Aneta dr</t>
  </si>
  <si>
    <t>spec 8x45
od 8.00 do 14
Budkowski Michał lek</t>
  </si>
  <si>
    <t>spec 8x45
od 8.00 do 14
Siteń Grzegorz lek</t>
  </si>
  <si>
    <t>spec 8x45
od 8.00 do 14
Kidacki Janusz dr</t>
  </si>
  <si>
    <t>spec 8x45
od 8.00 do 14
Szczepanek Małgorzata dr</t>
  </si>
  <si>
    <t>spec 8x45
od 8.00 do 14
Chudzian Magdalena lek</t>
  </si>
  <si>
    <t>spec 8x45
od 8.00 do 14
Wolińska Olga dr</t>
  </si>
  <si>
    <t>spec 8x45
od 8.00 do 14
Blecharczyk Piotr lek</t>
  </si>
  <si>
    <t>spec 8x45
od 8.00 do 14
Sochacki Mirosław lek</t>
  </si>
  <si>
    <t>spec 8x45
od 8.00 do 14
Popiel Daniel lek</t>
  </si>
  <si>
    <t>spec 8x45
od 8.00 do 14
Drachal Elżbieta lek</t>
  </si>
  <si>
    <t>spec 8x45
od 8.00 do 14
Deręgowska Bernadetta lek</t>
  </si>
  <si>
    <t>spec 8x45
od 8.00 do 14
Klęba Joanna lek</t>
  </si>
  <si>
    <t>spec 8x45
od 8.00 do 14
Dulas Małgorzata lek</t>
  </si>
  <si>
    <t>spec 8x45
od 8.00 do 14
Witkowska Katarzyna lek</t>
  </si>
  <si>
    <t>spec 8x45
od 8.00 do 14
Styczkiewicz Katarzyna prof.</t>
  </si>
  <si>
    <t>spec 8x45
od 8.00 do 14
Futyma-Ziaja Magdalena dr</t>
  </si>
  <si>
    <t>spec 8x45
od 8.00 do 14
Lewicka-Chomont Aneta dr</t>
  </si>
  <si>
    <t>spec 8x45
od 8.00 do 14
Dąbrowski Piotr dr</t>
  </si>
  <si>
    <t>spec 8x45
od 8.00 do 14
Futyma Piotr prof.</t>
  </si>
  <si>
    <t>spec 8x45
od 8.00 do 14
Kurianowicz Rafał dr</t>
  </si>
  <si>
    <t>Sowa Damian lek
Partyka Krystian lek</t>
  </si>
  <si>
    <t>Pszeniczny Jacek dr
Pasternak Grzegorz dr</t>
  </si>
  <si>
    <t>spec 7x45
od 8.00 do 13.15
Sowa Damian lek</t>
  </si>
  <si>
    <t>spec 8x45
od 8.00 do 14
Sowa Damian lek</t>
  </si>
  <si>
    <t>spec 7x45
od 8.00 do 13.15
Pszeniczny Jacek dr</t>
  </si>
  <si>
    <t>spec 7x45
od 8.00 do 13.15
Pasternak Grzegorz dr</t>
  </si>
  <si>
    <t>spec 8x45
od 8.00 do 14
Partyka Krystian lek</t>
  </si>
  <si>
    <t>spec 7x45
od 8.00 do 13.15
Partyka Krystian lek</t>
  </si>
  <si>
    <t>spec 8x45
od 8.00 do 14
Pszeniczny Jacek dr</t>
  </si>
  <si>
    <t>spec 8x45
od 8.00 do 14
Pasternak Grzegorz dr</t>
  </si>
  <si>
    <t>Kubiatowski Tomasz prof.
Kruczała Maksymilian dr
Stryjkowska-Góra Aleksandra dr</t>
  </si>
  <si>
    <t>Bieniasz-Pawlik Edyta lek
Starzyk Aleksandra lek</t>
  </si>
  <si>
    <t>spec 7x45
od 8.00 do 13.15
Bieniasz-Pawlik Edyta lek</t>
  </si>
  <si>
    <t>spec 7x45
od 8.00 do 13.15
Starzyk Aleksandra lek</t>
  </si>
  <si>
    <t>spec 8x45
od 8.00 do 14
Bieniasz-Pawlik Edyta lek</t>
  </si>
  <si>
    <t>spec 8x45
od 8.00 do 14
Starzyk Aleksandra lek</t>
  </si>
  <si>
    <t>ch wew  KARDIO 
od 8.00 do 11.45 
lek B. Deręgowska</t>
  </si>
  <si>
    <t xml:space="preserve">ch wew  ENDO
od 8.00 do 11.45 
lek M. Mendyka </t>
  </si>
  <si>
    <t>chir KARDIO 6X45 
od 8.00 do 12.30
lek M. Surowiec</t>
  </si>
  <si>
    <t>chir KARDIO 7X45 
od 8.00 do 13.15
lek M. Surowiec</t>
  </si>
  <si>
    <t>chir kard</t>
  </si>
  <si>
    <t>chir KARDIO 6X45 
od 8.00 do 12.30
lek A. Iwasieczko</t>
  </si>
  <si>
    <t>chir KARDIO 7X45 
od 8.00 do 13.15
lek A. Iwasieczko</t>
  </si>
  <si>
    <t>ped  6X45 
od 8.00 do 12.30 
lek E. Drachal</t>
  </si>
  <si>
    <t>ped  6X45 
od 8.00 do 12.30 
lek A. Kanik</t>
  </si>
  <si>
    <t>ped  6X45 
od 8.00 do 12.30 
lek J. Bielak</t>
  </si>
  <si>
    <t>ped  6X45 
od 8.00 do 12.30
lek N. Dąbek</t>
  </si>
  <si>
    <t>ped  6X45 
od 8.00 do 12.30 
lek B. Dudek</t>
  </si>
  <si>
    <t>ped  6X45 
od 8.00 do 12.30 
lek K.Jakubek-Kipa</t>
  </si>
  <si>
    <t>ped  6X45 
od 8.00 do 12.30 
lek M. Kuca</t>
  </si>
  <si>
    <t>ped  6X45 
od 8.00 do 12.30 
lek M. Stokłosa</t>
  </si>
  <si>
    <t xml:space="preserve">ped  6X45 
od 8.00 do 12.30 
dr E. Lenart-Domka </t>
  </si>
  <si>
    <t xml:space="preserve">10 dni </t>
  </si>
  <si>
    <t>10x6godz</t>
  </si>
  <si>
    <t xml:space="preserve">ped  6X45
</t>
  </si>
  <si>
    <t>9 dni</t>
  </si>
  <si>
    <t>ped  6X45 
od 8.00 do 12.30 
lek  A. Orłowska</t>
  </si>
  <si>
    <t>ped  6X45 
od 8.00 do 12.30 
lek P. Frączek</t>
  </si>
  <si>
    <t>ped  6X45 
od 8.00 do 12.30 
lek J. Pelc</t>
  </si>
  <si>
    <t>ped  6X45 
od 8.00 do 12.30 
lek G. Siteń</t>
  </si>
  <si>
    <t>ped  6X45 
od 8.00 do 12.30
dr M. Stefańska</t>
  </si>
  <si>
    <t>ped  6X45 
od 8.00 do 12.30
lek J. Szczęsna-Marmon</t>
  </si>
  <si>
    <t>ped  6X45 
od 8.00 do 12.30
lek E. Tonia-Cwynar</t>
  </si>
  <si>
    <t>ped  6X45 
od 8.00 do 12.30 
lek K. Wiącek</t>
  </si>
  <si>
    <t>spec 7x45
od 8.00 do 13.15
Pruchnik-Surówka Małgorzata lek</t>
  </si>
  <si>
    <t>spec 8x45
od 8.00 do 14.00 
Pruchnik-Surówka Małgorzata lek</t>
  </si>
  <si>
    <t>spec 7x45
od 8.00 do 13.15
Pelc-Dymon Marzena dr</t>
  </si>
  <si>
    <t>spec 8x45
od 8.00 do 14
Pelc-Dymon Marzena dr</t>
  </si>
  <si>
    <t>Pruchnik-Surówka małgorzata lek
Pelc-Dymon Marzena dr</t>
  </si>
  <si>
    <t>Litwa Mariusz lek
Zyś Krzysztof dr
Leszczyńska Diana lek</t>
  </si>
  <si>
    <t>Czerwiec Michał lek</t>
  </si>
  <si>
    <t>spec 7x45
od 8.00 do 13.15
Czerwiec Michał lek</t>
  </si>
  <si>
    <t>spec 8x45
od 8.00 do 14
Czerwiec Michał lek</t>
  </si>
  <si>
    <t>Jabłoński Jarosław dr
Filip Damian dr</t>
  </si>
  <si>
    <t>Kołcz-Gaca Bożena lek
Kozińska Ewa lek
Bojarska Renata lek</t>
  </si>
  <si>
    <t>Belina Bartłomiej lek</t>
  </si>
  <si>
    <t>spec 7x45
od 8.00 do 13.15
Belina Bartłomiej lek</t>
  </si>
  <si>
    <t>Korneta Krzysztof dr
Zavatskyi Rusłan lek</t>
  </si>
  <si>
    <t>neurochirurgia</t>
  </si>
  <si>
    <t>Grzegorzewski Przemysław dr</t>
  </si>
  <si>
    <t>spec 7x45
od 8.00 do 13.15
Grzegorzewski Przemysław dr</t>
  </si>
  <si>
    <t>spec 8x45
od 8.00 do 14
Grzegorzewski Przemysław dr</t>
  </si>
  <si>
    <t>Jaworski Mateusz lek
Zajączkowska Renata prof.</t>
  </si>
  <si>
    <t>spec 8x45
od 8.00 do 14
Zajączkowska Renata prof.</t>
  </si>
  <si>
    <t>spec 7x45
od 8.00 do 13.15
Zajączkowska Renata prof.</t>
  </si>
  <si>
    <t>spec 7x45
od 8.00 do 13.15
Jaworski Mateusz lek</t>
  </si>
  <si>
    <t>spec 8x45
od 8.00 do 14
Jaworski Mateusz lek</t>
  </si>
  <si>
    <t>Samotij Dominik dr
Szczęch Justyna dr</t>
  </si>
  <si>
    <t>spec 7x45
od 8.00 do 13.15
Samotij Dominik dr</t>
  </si>
  <si>
    <t>spec 8x45
od 8.00 do 14
Samotij Dominik dr</t>
  </si>
  <si>
    <t>spec 7x45
od 8.00 do 13.15
Szczęch Justyna dr</t>
  </si>
  <si>
    <t>spec 8x45
od 8.00 do 14
Szczęch Justyna dr</t>
  </si>
  <si>
    <t>spec 7x45
od 8.00 do 13.15
Kruczała Maksymilian dr</t>
  </si>
  <si>
    <t>spec 7x45
od 8.00 do 13.15
Stryjkowska-Góra Aleksandra dr</t>
  </si>
  <si>
    <t>spec 7x45
od 8.00 do 13.15
Kubiatowski Tomasz prof.</t>
  </si>
  <si>
    <t>spec 8x45
od 8.00 do 14
Stryjkowska-Góra Aleksandra dr</t>
  </si>
  <si>
    <t>spec 8x45
od 8.00 do 14
Kubiatowski Tomasz prof.</t>
  </si>
  <si>
    <t>Wnęk Krzysztof lek
Wajhajmer Monika lek</t>
  </si>
  <si>
    <t>spec 7x45
od 7.30 do 12.45
proszę zgłosić się do sekretariatu</t>
  </si>
  <si>
    <t>spec 8x45
od 7.30 do 13.30
proszę zgłosić się do sekretariatu</t>
  </si>
  <si>
    <t>ped  7X45 
od 8.00 do 13.15
lek N. Stąpor</t>
  </si>
  <si>
    <t>ped  8X45 
od 8.00 do 14.00
lek N. Stąpor</t>
  </si>
  <si>
    <t>ped  7X45 
od 8.00 do 13.15 
lek A. Łukaszek-Kolasa</t>
  </si>
  <si>
    <t>ped  8X45 
od 8.00 do 14.00
lek A. Łukaszek-Kolasa</t>
  </si>
  <si>
    <t>chir DZIECI 6X45 
od 8.00 do 12.30
lek Adam Borowski</t>
  </si>
  <si>
    <t>chir DZIECI 7X45 
od 8.00 do 13.15
lek Adam Borowski</t>
  </si>
  <si>
    <t>chir DZIECI 7X45 
od 8.00 do 13.15 
lek Adam Borowski</t>
  </si>
  <si>
    <t>chir OGÓLNA 6X45 
od 8.00 do 12.30
lek W. Dereń</t>
  </si>
  <si>
    <t>chir OGÓLNA 7X45 
od 8.00 do 13.15
lek W. Dereń</t>
  </si>
  <si>
    <t>chir 7X45 
od 8.00 do 13.15
dr P. Szredzki</t>
  </si>
  <si>
    <t>chir 6X45 
od 8.00 do 12.30
dr P. Szredzki</t>
  </si>
  <si>
    <t>chir OGÓLNA 6X45 
od 8.00 do 12.30
dr T. Fedus</t>
  </si>
  <si>
    <t>chir OGÓLNA 7X45 
od 8.00 do 13.15
dr T. Fedus</t>
  </si>
  <si>
    <t>chir OGÓLNA 6X45 
od 8.00 do 12.30
lek D. Godlewski</t>
  </si>
  <si>
    <t>chir OGÓLNA 7X45 
od 8.00 do 13.15
lek D. Godlewski</t>
  </si>
  <si>
    <t>chir OGÓLNA 7X45 
od 8.00 do 13.15 
dr J. Ratajczyk</t>
  </si>
  <si>
    <t>chir OGÓLNA 8X45 
od 8.00 do 14.00 
dr J. Ratajczyk</t>
  </si>
  <si>
    <t>chir 6x45
od 8.00 do 12.30
lek J. Kempisty</t>
  </si>
  <si>
    <t>chir 7x45
od 8.00 do 13.15 
lek J. Kempisty</t>
  </si>
  <si>
    <t>ped  7X45 
od 8.00 do 13.15
lek N. Dąbek</t>
  </si>
  <si>
    <t>Wiącek Marcin dr
Pawul Paweł lek
Carnota Jolanta lek</t>
  </si>
  <si>
    <t>spec 7x45
od 8.00 do 13.15
Wiącek Marcin dr</t>
  </si>
  <si>
    <t>spec 8x45
od 8.00 do 14
Wiącek Marcin dr</t>
  </si>
  <si>
    <t>spec 7x45
od 8.00 do 13.15
Pawul Piotr lek</t>
  </si>
  <si>
    <t>spec 8x45
od 8.00 do 14
Pawul Piotr lek</t>
  </si>
  <si>
    <t>spec 7x45
od 8.00 do 13.15
Czarnota Jolanta lek</t>
  </si>
  <si>
    <t>spec 8x45
od 8.00 do 14
Czarnota Jolanta lek</t>
  </si>
  <si>
    <t>Domagała Jerzy lek</t>
  </si>
  <si>
    <t>spec 9x45
od 7.00 do 14.15
Domagała Jerzy lek</t>
  </si>
  <si>
    <t>ped  7X45 
od 8.00 do 13.15
lek P. Fic zastępstwo lek Z. Piasecka</t>
  </si>
  <si>
    <t>ped  8X45 
od 8.00 do 14.00
lek P. Fic zastępstwo lek Z. Piasecka</t>
  </si>
  <si>
    <t>ped  7X45 
od 8.00 do 13.15
lek K. Kazała</t>
  </si>
  <si>
    <t>ped  8X45 
od 8.00 do 14.00 
lek K. Kazała</t>
  </si>
  <si>
    <t>Gramatyka-Drążek Ewa lek</t>
  </si>
  <si>
    <t>spec 7x45
od 8.00 do 13.15
Gramatyka-Drążek Ewa lek</t>
  </si>
  <si>
    <t>spec 8x45
od 8.00 do 14
Gramatyka-Drążek Ewa lek</t>
  </si>
  <si>
    <t>chir OGÓLNA 6X45 
od 8.00 do 12.30
dr K. Korneta</t>
  </si>
  <si>
    <t>chir OGÓLNA 7X45 
od 8.00 do 13.15
dr K. Korneta</t>
  </si>
  <si>
    <t>chir OGÓLNA 6X45 
od 8.00 do 12.30
lek P. Szymczak</t>
  </si>
  <si>
    <t>chir OGÓLNA 7X45 
od 8.00 do 13.15
lek P. Szymczak</t>
  </si>
  <si>
    <t>chir OGÓLNA 6X45 
od 8.00 do 12.30
lek R. Zavatskyi</t>
  </si>
  <si>
    <t>chir OGÓLNA 7X45 
od 8.00 do 13.15
lek R. Zavatskyi</t>
  </si>
  <si>
    <t>spec 7X45 
od 8.00 do 13.15
Zavatskyi Ruslan lek</t>
  </si>
  <si>
    <t>spec 8x45
od 8.00 do 14.00 
Zavatskyi Ruslan lek</t>
  </si>
  <si>
    <t>spec 7X45 
od 8.00 do 13.15
Korneta Krzysztof dr</t>
  </si>
  <si>
    <t>spec 8x45
od 8.00 do 14.00 
Korneta Krzysztof dr</t>
  </si>
  <si>
    <t>Siwiec Anna dr</t>
  </si>
  <si>
    <t>Bróż Sebastian lek</t>
  </si>
  <si>
    <t>Czarnożycka-Wróbel Alksandra lek</t>
  </si>
  <si>
    <t>Mendyka Martyna lek</t>
  </si>
  <si>
    <t>Choroby wewnętrzne endo</t>
  </si>
  <si>
    <t>Choroby wewnętrzne kardio</t>
  </si>
  <si>
    <t>Choroby wewnętrzne nefro</t>
  </si>
  <si>
    <t>Choroby wewnętrzne pulmo</t>
  </si>
  <si>
    <t>Choroby wewnętrzne reum</t>
  </si>
  <si>
    <t>Partyka Krystian lek</t>
  </si>
  <si>
    <t>Choroby wewnętrzne gastro</t>
  </si>
  <si>
    <t>Bradzikhina Elizaveta lek</t>
  </si>
  <si>
    <t>Choroby wewnętrzne hemato</t>
  </si>
  <si>
    <t>Wójcik Mariusz dr</t>
  </si>
  <si>
    <t>Tokarski Sławomir dr</t>
  </si>
  <si>
    <t>Piasecka Zuzanna lek</t>
  </si>
  <si>
    <t>Gierek Kamil lek</t>
  </si>
  <si>
    <t>Frączek Paulina lek</t>
  </si>
  <si>
    <t>Chirurgia kardio</t>
  </si>
  <si>
    <t>Dereń Waldemar lek</t>
  </si>
  <si>
    <t>Borowski Adam lek</t>
  </si>
  <si>
    <t>Romańska-Moskal Joanna lek</t>
  </si>
  <si>
    <t>Chirurgia dzici</t>
  </si>
  <si>
    <t>Ogorzałek Anna lek</t>
  </si>
  <si>
    <t>Ziemniak Barbara lek</t>
  </si>
  <si>
    <t>Chirurgia nacz</t>
  </si>
  <si>
    <t>Kempisty Jakub lek</t>
  </si>
  <si>
    <t>Ratajczyk Józef dr</t>
  </si>
  <si>
    <t>Mielec</t>
  </si>
  <si>
    <t xml:space="preserve">KSW2 </t>
  </si>
  <si>
    <t>Klinika Chirurgii Dziecięcej z Pododdziałem Urologii, Pododdziałem Otolaryngologii i Pododdziałem Kardiochirurgii Dziecięcej</t>
  </si>
  <si>
    <t xml:space="preserve">Szpital Specjalistyczny </t>
  </si>
  <si>
    <t>Klinika Kardiochirurgii z Pododdziałem Chirurgii Naczyniowej</t>
  </si>
  <si>
    <t>Klinika Chirurgii Ogólnej</t>
  </si>
  <si>
    <t>Miejski</t>
  </si>
  <si>
    <t xml:space="preserve">Klinika Chirurgii Ogólnej i Onkologicznej  </t>
  </si>
  <si>
    <t>MSWiA</t>
  </si>
  <si>
    <t>Oddział Chorób Wewnętrznych</t>
  </si>
  <si>
    <t>Oddział Kardiologiczny</t>
  </si>
  <si>
    <t>Klinika Hematologii</t>
  </si>
  <si>
    <t>Klinika Reumatologii</t>
  </si>
  <si>
    <t>Klinika Nefrologii. Stacja Dializ</t>
  </si>
  <si>
    <t>Klinika Gastroenterologii i Hepatologii z Pododdziałem Chorób Wewnętrznych</t>
  </si>
  <si>
    <t>Klinika Kardiologii z Pododdziałem Ostrych Zespołów Wieńcowych</t>
  </si>
  <si>
    <t>Klinika Gastroenterologii z Ośrodkiem Kompleksowego Leczenia Nieswoistych Chorób Zapalnych Jelit</t>
  </si>
  <si>
    <t>Klinika Chorób Wewnętrznych, Nefrologii i Endokrynologii z Pracownią Medycyny Nuklearnej i Ośrodkiem Dializoterapii</t>
  </si>
  <si>
    <t>II Klinika Pediatrii, Endokrynologii i Diabetologii Dziecięcej</t>
  </si>
  <si>
    <t xml:space="preserve">Oddział pediatrii, </t>
  </si>
  <si>
    <t xml:space="preserve">Pro-Familia </t>
  </si>
  <si>
    <t>I Klinika Pediatrii i Gastroenterologii Dziecięcej z Pododdziałem Kardiologii Dziecięcej</t>
  </si>
  <si>
    <t>Klinika Noworodków z Intensywną Opieką Medyczną</t>
  </si>
  <si>
    <t>Oddział pediatrii</t>
  </si>
  <si>
    <t>Poradnia Rehabilitacji Dzieci i Młodzieży</t>
  </si>
  <si>
    <t>Klinika Onkologii Klinicznej z Pododdziałem Onkologii Ginekologicznej</t>
  </si>
  <si>
    <t>CSM</t>
  </si>
  <si>
    <t>chir DZIECI 6X45 
od 8.00 do 12.30 
lek Adam Borowski</t>
  </si>
  <si>
    <t xml:space="preserve">ch wew  ENDO 
od 8.00 do 12.30 
dr R. Orłowska-Florek </t>
  </si>
  <si>
    <t>ch wew PULMO 
od 8.00 do 12.30 
lek T. Kaziród</t>
  </si>
  <si>
    <t>ch wew PULMO 
od 8.00 do 12.30
lek T. Kaziród</t>
  </si>
  <si>
    <t>ch wew  ENDO 
od 8.00 do 12.30 
lek A. Czarnożycka-Wróbel</t>
  </si>
  <si>
    <t>ch wew MSWiA 
od 8.00 do 12.30 
lek W. Lubas</t>
  </si>
  <si>
    <t>ch wew PULMO 
od 8.00 do 12.30 
lek S. Tokarski</t>
  </si>
  <si>
    <t xml:space="preserve">ch wew ENDO 
od 8.00 do 12.30 
dr R. Orłowska-Florek </t>
  </si>
  <si>
    <t>ch wew  Kardio MSWiA 
od 8.00 do 12.30 
lek G. Kamiński</t>
  </si>
  <si>
    <t>ch wew reum 
od 8.00 do 12.30 
lek M. Horeglad</t>
  </si>
  <si>
    <t>ch wew  REUM 
od 8.00 do 12.30 
dr D. Podgórska</t>
  </si>
  <si>
    <t>ch wew  REUM 
od 8.00 do 12.30 
prof. B. Kolarz</t>
  </si>
  <si>
    <t>ch wew KARDIO 
od 8.00 do 12.30 
dr J. Romanek</t>
  </si>
  <si>
    <t>ch wew  NEFRO 
od 8.00 do 12.30 
lek K. Mazur</t>
  </si>
  <si>
    <t xml:space="preserve">ch wew HEMATO 
od 7.30 do 12.00  
proszę zgłosic się do sekretariatu </t>
  </si>
  <si>
    <t>ch wew  REUM 
od 8.00 do 12.30 
lek E. Bieniasz-Pawlik</t>
  </si>
  <si>
    <t>ch wew  NEFRO 
od 8.00 do 12.30 
lek D. Kłos</t>
  </si>
  <si>
    <t>ch wew KARDIO 
od 8.00 do 12.30 
dr M. Wójcik</t>
  </si>
  <si>
    <t>ch wew PULMO 
od 8.00 do 12.30 
lek R. Niwińska</t>
  </si>
  <si>
    <t>ch wew  REUM 
od 8.00 do 12.30 
lek M. Horeglad</t>
  </si>
  <si>
    <t>ch wew  REUM 
od 8.00 do 12.30 
lek B. Tutak</t>
  </si>
  <si>
    <t>ch wew  CSM 
od 9.00 do 15.00
dr A. Siwiec</t>
  </si>
  <si>
    <t xml:space="preserve">ch wew KARDIO 
od 8.00 do 12.30 
dr R. Kurianowicz </t>
  </si>
  <si>
    <t>ch wew  REUM 
od 8.00 do 12.30 
lek J. Paśko</t>
  </si>
  <si>
    <t>ch wew  REUM 
od 8.00 do 11.45 
dr D. Podgórska</t>
  </si>
  <si>
    <t>ch wew  REUM 
od 8.00 do 11.45 
lek M. Horeglad</t>
  </si>
  <si>
    <t>ch wew  REUM 
od 8.00 do 11.45 
lek B. Tutak</t>
  </si>
  <si>
    <t>ch wew  REUM 
od 8.00 do 11.45 
lek J. Paśko</t>
  </si>
  <si>
    <t>ch wew PULMO 7x45 
od 8.00 do 13.15
lek A. Duliban-Wojnar</t>
  </si>
  <si>
    <t>ch wew PULMO 8x45 
od 8.00 do 14.00
lek A. Duliban-Wojnar</t>
  </si>
  <si>
    <t>ch wew GASTRO 
od 8.00 do 12.30 
lek L. Bradzikhina</t>
  </si>
  <si>
    <t>ch wew  CSM 
od 9.00 do 15.00 
dr A. Siwiec</t>
  </si>
  <si>
    <t>ch wew GASTRO 
od 8.00 do 11.45 
lek K. Partyka</t>
  </si>
  <si>
    <t>ch wew GASTRO 
od 8.00 do 12.30 
lek K. Partyka</t>
  </si>
  <si>
    <t>ch wew GASTRO 
od 8.00 do 12.30 
lek D. Sowa</t>
  </si>
  <si>
    <t>ch wew PULMO  
od 8.00 do 12.30 
lek D. Wróblewska</t>
  </si>
  <si>
    <t>ch wew PULMO 
od 8.00 do 11.45 
lek D. Wróblewska</t>
  </si>
  <si>
    <t>ch wew GASTRO 
od 8.00 do 12.30 
lek P. Łańko</t>
  </si>
  <si>
    <t>ch wew PULMO 
od 8.00 do 12.30 
lek A. Duliban-Wojnar</t>
  </si>
  <si>
    <t>ch wew GASTRO 
od 8.00 do 12.30 
lek M. Wojnicka-Stolarz</t>
  </si>
  <si>
    <t>ch wew GASTRO 
od 8.00 do 11.45 
lek M. Wojnicka-Stolarz</t>
  </si>
  <si>
    <t>ch wew PULMO 6x45 
od 8.00 do 12.30 
lek A. Duliban-Wojnar</t>
  </si>
  <si>
    <t>ch wew PULMO 6x45 
od 8.00 do 12.30
lek A. Duliban-Wojnar</t>
  </si>
  <si>
    <t>ch wew PULMO 7x45
od 8.00 do 13.15 
lek A. Duliban-Wojnar</t>
  </si>
  <si>
    <t>ch wew PULMO 8x45
od 8.00 do 14.00 
lek A. Duliban-Wojnar</t>
  </si>
  <si>
    <t>ch wew KARDIO 
od 8.00 do 12.30 
lek B. Wróbel</t>
  </si>
  <si>
    <t>ch wew KARDIO 
od 8.00 do 11.45 
lek B. Wróbel</t>
  </si>
  <si>
    <t>ch wew  ENDO 
od 8.00 do 11.45 
lek A. Czarnożycka-Wróbel</t>
  </si>
  <si>
    <t>ch wew 6x45 
od 8.00 do 12.30 
prof. K. Styczkiewicz</t>
  </si>
  <si>
    <t xml:space="preserve">ch wew  ENDO 
od 8.00 do 12.30 
lek M. Mendyka </t>
  </si>
  <si>
    <t xml:space="preserve">ch wew  ENDO 
od 8.00 do 11.45 
lek M. Mendyka </t>
  </si>
  <si>
    <t>ch wew GASTRO 
od 8.00 do 12.30 
lek M. Kluz</t>
  </si>
  <si>
    <t>chir KARDIO 6X45 
od 8.00 do 12.30
dr M. Kolowca</t>
  </si>
  <si>
    <t>spec 7x45
od 8.00 do 13.15
Wnęk Krzysztof lek</t>
  </si>
  <si>
    <t>spec 8x45
od 8.00 do 14
Wnęk Krzysztof lek</t>
  </si>
  <si>
    <t>spec 7x45
od 8.00 do 13.15
Wajhajmer Monika lek</t>
  </si>
  <si>
    <t>spec 8x45
od 8.00 do 14
Wajhajmer Monika lek</t>
  </si>
  <si>
    <t>Kopacz Agnieszka lek
Grzyb Jarosław lek
Blajer-Olszewska Beata lek
Warzybok Katarzyna lek
Rejus-Gajdek Aleksandra lek</t>
  </si>
  <si>
    <t>Mierzwa Piotr lek
Małecki Mariusz dr
Blecharczyk Paweł lek</t>
  </si>
  <si>
    <t>Guz Wiesław dr
Dziurzyńska-Białek Ewa dr</t>
  </si>
  <si>
    <t>Klęba Joanna lek
Dziurzyńska-Białek Ewa dr</t>
  </si>
  <si>
    <t>Skolimowski Kanrad lek
Małecka Anita lek</t>
  </si>
  <si>
    <t xml:space="preserve">Nycz Kinga lek
Witkowska Katarzyna lek </t>
  </si>
  <si>
    <t>spec 7x45
od 8.00 do 13.15
Guz Wiesław dr</t>
  </si>
  <si>
    <t>spec 8x45
od 8.00 do 14
Guz Wiesław dr</t>
  </si>
  <si>
    <t>spec 7x45
od 8.00 do 13.15
Dziurzyńska-Białek Ewa dr</t>
  </si>
  <si>
    <t>spec 8x45
od 8.00 do 14
Dziurzyńska-Białek Ewa dr</t>
  </si>
  <si>
    <t>spec 8x45
od 8.00 do 14
Blecharczyk Paweł  lek</t>
  </si>
  <si>
    <t>spec 7x45
od 8.00 do 13.15
Małecki Mariusz dr</t>
  </si>
  <si>
    <t>spec 7x45
od 8.00 do 13.15
Mierzwa Piotr lek</t>
  </si>
  <si>
    <t>spec 8x45
od 8.00 do 14
Mierzwa Piotr lek</t>
  </si>
  <si>
    <t>spec 7x45
od 8.00 do 13.15
Skolimowski Konrad lek</t>
  </si>
  <si>
    <t>spec 7x45
od 8.00 do 13.15
Nycz Kinga lek</t>
  </si>
  <si>
    <t>spec 8x45
od 8.00 do 14
Skolimowski Konrad lek</t>
  </si>
  <si>
    <t>spec 8x45
od 8.00 do 14
Nycz Kinga lek</t>
  </si>
  <si>
    <t>spec 8x45
od 8.00 do 14
Małecka Anita lek</t>
  </si>
  <si>
    <t>Kluz Tomasz prof. 
Czarnecki Tomasz lek</t>
  </si>
  <si>
    <t>spec 7x45
od 8.00 do 13.15
Kołcz-Gaca Bożena lek</t>
  </si>
  <si>
    <t>spec 8x45
od 8.00 do 14.00 
Kołcz-Gaca Bożena lek</t>
  </si>
  <si>
    <t>spec 7x45
od 8.00 do 13.15
Kozińska Ewa lek</t>
  </si>
  <si>
    <t>spec 8x45
od 8.00 do 14.00 
Kozińska Ewa lek</t>
  </si>
  <si>
    <t>spec 7x45
od 8.00 do 13.15
Bojarska Renata lek</t>
  </si>
  <si>
    <t>spec 8x45
od 8.00 do 14.00 
Bojarska Renata lek</t>
  </si>
  <si>
    <t>Kołodziej Tomasz lek
Kędzior Tomasz lek
Dąbek Iwona lek</t>
  </si>
  <si>
    <t>spec 7x45
od 8.00 do 13.15
Kołodziej Tomasz lek</t>
  </si>
  <si>
    <t>spec 8x45
od 8.00 do 14.00 
Kołodziej Tomasz lek</t>
  </si>
  <si>
    <t>spec 7x45
od 8.00 do 13.15
Kędzior Tomasz lek</t>
  </si>
  <si>
    <t>spec 8x45
od 8.00 do 14.00 
Kędzior Tomasz lek</t>
  </si>
  <si>
    <t>spec 7x45
od 8.00 do 13.15
Dąbek Iwona lek</t>
  </si>
  <si>
    <t>spec 8x45
od 8.00 do 14
Dąbek Iwona lek</t>
  </si>
  <si>
    <t>spec 8x45
od 8.00 do 14.00 
Jabłoński Jarosław dr</t>
  </si>
  <si>
    <t>spec 7x45
od 8.00 do 13.15
Filip Damian dr</t>
  </si>
  <si>
    <t>spec 8x45
od 8.00 do 14
Filip Damian dr</t>
  </si>
  <si>
    <t>spec 7x45
od 8.00 do 13.15
Litwa Mariusz lek</t>
  </si>
  <si>
    <t>spec 8x45
od 8.00 do 14.00 
Litwa Mariusz lek</t>
  </si>
  <si>
    <t>spec 7x45
od 8.00 do 13.15
Zyś Krzysztof dr</t>
  </si>
  <si>
    <t>spec 7x45
od 8.00 do 13.15
Leszczyńska Diana lek</t>
  </si>
  <si>
    <t>spec 8x45
od 8.00 do 14
Leszczyńska Diana lek</t>
  </si>
  <si>
    <t>spec 7x45
od 8.00 do 13.15
Przybylski Andrzej prof.</t>
  </si>
  <si>
    <t>spec 8x45
od 8.00 do 14
Przybylski Andrzej prof.</t>
  </si>
  <si>
    <t>spec 7x45
od 8.00 do 13.15
Romanek Janusz dr</t>
  </si>
  <si>
    <t>spec 7x45
od 8.00 do 13.15
Wiśniowski Mateusz lek</t>
  </si>
  <si>
    <t>spec 8x45
od 8.00 do 14
Wiśniowski Mateusz lek</t>
  </si>
  <si>
    <t>Sowa Damian lek</t>
  </si>
  <si>
    <t>Pasternak Grzegorz dr</t>
  </si>
  <si>
    <t>Pszeniczny Jacek dr</t>
  </si>
  <si>
    <t>Stryjkowska-Góra Aleksandra dr</t>
  </si>
  <si>
    <t>Kruczała Maksymilian dr</t>
  </si>
  <si>
    <t>Kubiatowski Tomasz prof.</t>
  </si>
  <si>
    <t>Czarnożycka-Wróbel Adrianna lek</t>
  </si>
  <si>
    <t>Szczęch Justyna dr</t>
  </si>
  <si>
    <t>Samotij Dominik dr</t>
  </si>
  <si>
    <t>Wajhajmer Monika lek</t>
  </si>
  <si>
    <t>Wnęk Krzysztof lek</t>
  </si>
  <si>
    <t>Rejus-Gajdek Aleksandra lek</t>
  </si>
  <si>
    <t>Warzybok Katarzyna lek</t>
  </si>
  <si>
    <t>Carnota Jolanta lek</t>
  </si>
  <si>
    <t>Pawul Paweł lek</t>
  </si>
  <si>
    <t>Wiącek Marcin dr</t>
  </si>
  <si>
    <t>Wiśniowski Mateusz lek</t>
  </si>
  <si>
    <t>Przybylski Andrzej prof.</t>
  </si>
  <si>
    <t>Pelc-Dymon Marzena dr</t>
  </si>
  <si>
    <t>Leszczyńska Diana lek</t>
  </si>
  <si>
    <t>Zyś Krzysztof dr</t>
  </si>
  <si>
    <t>Litwa Mariusz lek</t>
  </si>
  <si>
    <t>Filip Damian dr</t>
  </si>
  <si>
    <t>Jabłoński Jarosław dr</t>
  </si>
  <si>
    <t>Dąbek Iwona lek</t>
  </si>
  <si>
    <t>Kędzior Tomasz lek</t>
  </si>
  <si>
    <t>Kołodziej Tomasz lek</t>
  </si>
  <si>
    <t>Bojarska Renata lek</t>
  </si>
  <si>
    <t>Kozińska Ewa lek</t>
  </si>
  <si>
    <t>Kołcz-Gaca Bożena lek</t>
  </si>
  <si>
    <t>Zavatskyi Rusłan lek</t>
  </si>
  <si>
    <t>Czarnecki Tomasz lek</t>
  </si>
  <si>
    <t xml:space="preserve">Kluz Tomasz prof. </t>
  </si>
  <si>
    <t>Zajączkowska Renata prof.</t>
  </si>
  <si>
    <t>Jaworski Mateusz lek</t>
  </si>
  <si>
    <t xml:space="preserve">Witkowska Katarzyna lek </t>
  </si>
  <si>
    <t>Nycz Kinga lek</t>
  </si>
  <si>
    <t>Małecka Anita lek</t>
  </si>
  <si>
    <t>Skolimowski Kanrad lek</t>
  </si>
  <si>
    <t>Dziurzyńska-Białek Ewa dr</t>
  </si>
  <si>
    <t>Klęba Joanna lek</t>
  </si>
  <si>
    <t>Guz Wiesław dr</t>
  </si>
  <si>
    <t>Blecharczyk Paweł lek</t>
  </si>
  <si>
    <t>Małecki Mariusz dr</t>
  </si>
  <si>
    <t>Mierzwa Piotr lek</t>
  </si>
  <si>
    <t>Klinika Neurologii z Pododziałem Leczenia Udaru Mózgu</t>
  </si>
  <si>
    <t>Klinika Okulistyki</t>
  </si>
  <si>
    <t>Klinika Ortopedii i Traumatologii Narządu Ruchu Dzieci i Dorosłych</t>
  </si>
  <si>
    <t>NZOZ SANO</t>
  </si>
  <si>
    <t>Profamilia Jasionka</t>
  </si>
  <si>
    <t>Sokrates Zgłobień</t>
  </si>
  <si>
    <t>Sokrates</t>
  </si>
  <si>
    <t>KSW2</t>
  </si>
  <si>
    <t>Oddział Anestezjologii i Intensywnej Terapii</t>
  </si>
  <si>
    <t xml:space="preserve">Pododdział Intensywnej Terapii Dzieci </t>
  </si>
  <si>
    <t>Klinika Intensywnej Terapii i Anestezjologii z Ośrodkiem Ostrych Zatruć</t>
  </si>
  <si>
    <t>KSW5</t>
  </si>
  <si>
    <t>Paśko Joanna lek</t>
  </si>
  <si>
    <t>Klinika Chirurgii Ogólnej i Onkologicznej</t>
  </si>
  <si>
    <t>Klinika Urologii i Urologii Onkologicznej</t>
  </si>
  <si>
    <t>Oddział Chirurgiczny Ogólny z Pododziałem Urazowo-Ortopedycznym</t>
  </si>
  <si>
    <t>Mazur Katarzyna lek</t>
  </si>
  <si>
    <t>Klinika Dermatologii</t>
  </si>
  <si>
    <t>Pruchnik-Surówka Małgorzata lek</t>
  </si>
  <si>
    <t>Spec.- anestezjologia i intensywna terapia</t>
  </si>
  <si>
    <t>Spec.- chirurgia</t>
  </si>
  <si>
    <t xml:space="preserve">Spec.- chirurgia onkologiczna </t>
  </si>
  <si>
    <t>Spec.- choroby wewnetrzne</t>
  </si>
  <si>
    <t>Spec.- choroby wewnetrzne endo</t>
  </si>
  <si>
    <t>Spec.- choroby wewnętrzne gastro</t>
  </si>
  <si>
    <t>Spec.- choroby wewnętrzne hemat</t>
  </si>
  <si>
    <t>Spec.- choroby wewnętrzne kardio</t>
  </si>
  <si>
    <t>Spec.- choroby wewnętrzne reum</t>
  </si>
  <si>
    <t>Spec.- dermatologia</t>
  </si>
  <si>
    <t xml:space="preserve">Spec.- ginekologia </t>
  </si>
  <si>
    <t>Spec.- medycyna ratunkowa</t>
  </si>
  <si>
    <t>Spec.- medycyna rodzinna</t>
  </si>
  <si>
    <t>Spec.- neurochirurgia</t>
  </si>
  <si>
    <t>Spec.- neurologia</t>
  </si>
  <si>
    <t>Spec.- okulistyka</t>
  </si>
  <si>
    <t>Spec.- onkologia</t>
  </si>
  <si>
    <t>Spec.- ortopedia</t>
  </si>
  <si>
    <t>Spec.- pediatria</t>
  </si>
  <si>
    <t>Spec.- pediatria endo</t>
  </si>
  <si>
    <t>Spec.- pediatria nefrologia</t>
  </si>
  <si>
    <t>Spec.- pediatria neurologia</t>
  </si>
  <si>
    <t>Spec.- pediatria reumat</t>
  </si>
  <si>
    <t>Spec.- psychiatria</t>
  </si>
  <si>
    <t>Spec.- psychiatria dzieci</t>
  </si>
  <si>
    <t>Spec.- radiologia</t>
  </si>
  <si>
    <t xml:space="preserve">Spec.- urologia </t>
  </si>
  <si>
    <t xml:space="preserve">USK </t>
  </si>
  <si>
    <t>Klinika Ginekologii, Ginekologii Onkologicznej i Położnictwa</t>
  </si>
  <si>
    <t>Klinika Neurologii Dziecięcej i Pediatrii</t>
  </si>
  <si>
    <t>Klinika Ginekologii, Położnictwa i Perinatologii</t>
  </si>
  <si>
    <t>Medyk</t>
  </si>
  <si>
    <t>Kliniczny Zakład Radiologii i Diagnostyki Obrazowej</t>
  </si>
  <si>
    <t>LUXMED</t>
  </si>
  <si>
    <t>Klinika Neurochirurgii</t>
  </si>
  <si>
    <t>Kuca Małgorzata lek</t>
  </si>
  <si>
    <t>Klinika Alergologii i Mukowiscydozy</t>
  </si>
  <si>
    <t>Centrum Medyczne w Łańcucie. Poradnia zdrowia psychicznego dla dzieci</t>
  </si>
  <si>
    <t>Rzepka-Migut Beata lek</t>
  </si>
  <si>
    <t>RORE</t>
  </si>
  <si>
    <t>Dzienny Oddział Rehabilitacji Psychiatrycznej Dzieci i Młodzieży</t>
  </si>
  <si>
    <t>ch wew  REUM 8x45
od 8.00 do 14.00
lek E. Bieniasz-Pawlik</t>
  </si>
  <si>
    <t>ch wew  REUM 7x45
od 8.00 do 13.15
lek E. Bieniasz-Pawlik</t>
  </si>
  <si>
    <t>Przybylski Andrzej prof.
Romanek Janusz dr 
Wiśniowski Mateusz lek</t>
  </si>
  <si>
    <t>Wróbel Bartłomiej</t>
  </si>
  <si>
    <t>Makowski Mariusz lek</t>
  </si>
  <si>
    <t>Stokłosa Małgorzata</t>
  </si>
  <si>
    <t>ch wew  REUM 
od 8.00 do 12.30
lek B. Tutak</t>
  </si>
  <si>
    <t>ped  8X45 
od 8.00 do 14.00 
lek B. Rzepka-Migut</t>
  </si>
  <si>
    <t>ch wew PULMO 5x45 
od 8.00 do 11.45
lek A. Duliban-Wojnar</t>
  </si>
  <si>
    <t>ch wew PULMO 5x45 
od 8.00 do 11.45
lek T. Kaziród</t>
  </si>
  <si>
    <t>ch wew  NEFRO 
od 8.00 do 12.30
lek M. Janas</t>
  </si>
  <si>
    <t>ch wew  NEFRO 7x45
od 8.00 do 12.30
lek M. Janas</t>
  </si>
  <si>
    <t>ch wew  NEFRO 7x45
od 8.00 do 13.15
lek M. Janas</t>
  </si>
  <si>
    <t>ch wew  NEFRO 8x45
od 8.00 do 14.00
lek M. Janas</t>
  </si>
  <si>
    <t>ped  6X45 
od 8.00 do 12.30
lek K. Gierek</t>
  </si>
  <si>
    <t>ch wew KARDIO 8x45
od 8.00 do 14.00 
dr M. Wójcik</t>
  </si>
  <si>
    <t>ch wew KARDIO 7x45
od 8.00 do 13.15
dr M. Wójcik</t>
  </si>
  <si>
    <t>ch wew KARDIO 
od 8.00 do 12.30
dr M. Wójcik</t>
  </si>
  <si>
    <t>spec 7x45
od 8.00 do 13.15
Kluz Tomasz prof</t>
  </si>
  <si>
    <t>spec 8x45
od 8.00 do 14
Kluz Tomasz prof.</t>
  </si>
  <si>
    <t>neonatologia</t>
  </si>
  <si>
    <t>spec 7x45
od 8.00 do 13.15
Stefańska Małgorzata dr</t>
  </si>
  <si>
    <t>spec 8x45
od 8.00 do 14 
Stefańska Małgorzata dr</t>
  </si>
  <si>
    <t>ch wew   
od 8.00 do 12.30 
lek M. Hałasz</t>
  </si>
  <si>
    <t>ch wew   
od 8.00 do 12.30 
lek M. Guzek</t>
  </si>
  <si>
    <t>Hałasz Magdalena lek</t>
  </si>
  <si>
    <t>Guzek Michał lek</t>
  </si>
  <si>
    <t>Starzec Magdalena lek</t>
  </si>
  <si>
    <t>ch wew MSWiA 
od 8.00 do 12.30 
lek M. Starzec</t>
  </si>
  <si>
    <t>ch wew MSWiA 
od 8.00 do 12.30 
lek P. Zarębski</t>
  </si>
  <si>
    <t>ch wew ENDO 
od 8.00 do 12.30 
lek M. Urbańczuk</t>
  </si>
  <si>
    <t>Urbańczuk Magdalena lek</t>
  </si>
  <si>
    <t>Zarębski Piotr lek</t>
  </si>
  <si>
    <t>spec 7x45
od 8.00 do 13.15
Mikołowicz-Mosiądz Anna lek</t>
  </si>
  <si>
    <t>spec 8x45
od 8.00 do 14
Mikołowicz-Mosiądz Anna lek</t>
  </si>
  <si>
    <t>spec 7x45
od 8.00 do 13.15
Wańczura Piotr dr</t>
  </si>
  <si>
    <t>chir  7X45 
od 8.00 do 13.15
lek A. Iwasieczko</t>
  </si>
  <si>
    <t>ped  5X45 
od 8.00 do 11.45 
lek P. Frączek</t>
  </si>
  <si>
    <t>ped  5X45 
od 8.00 do 11.45 
lek E. Gramatyka-Drążek</t>
  </si>
  <si>
    <t>spec 8x45
od 8.00 do 14
Małecki Mariusz dr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</si>
  <si>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</si>
  <si>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spec 9x45 
od 8.00 do 14.45 
Belina Bartłomiej lek</t>
  </si>
  <si>
    <r>
      <t xml:space="preserve"> Wtorki, środy i czwartki zajęcia KSW2 oddz. intensywnej terapii kardiochirgicznej </t>
    </r>
    <r>
      <rPr>
        <b/>
        <sz val="10"/>
        <color rgb="FFFF0000"/>
        <rFont val="Calibri"/>
        <family val="2"/>
        <charset val="238"/>
        <scheme val="minor"/>
      </rPr>
      <t>W poniedziałki i piątki zajęcia w Szpitalu Miejskim</t>
    </r>
  </si>
  <si>
    <t>KSW2/Miejski</t>
  </si>
  <si>
    <t>ped  8X45 
od 8.00 do 14.00 
lek O. Wojnarowicz</t>
  </si>
  <si>
    <t>ped  9X45 
od 8.00 do 14.45 
lek O. Wojnarowicz</t>
  </si>
  <si>
    <t>Stefańska Małgorzata dr
Lisak-Gurba Katarzyna dr</t>
  </si>
  <si>
    <t>Lisak-Gurba Katarzyna dr</t>
  </si>
  <si>
    <t>spec 7x45
od 8.00 do 13.15
Lisak-Gurba Katarzyna dr</t>
  </si>
  <si>
    <t xml:space="preserve">ch wew  ENDO 7x45
od 8.00 do 13.15 
dr R. Orłowska-Florek </t>
  </si>
  <si>
    <t>spec 8x45
od 8.00 do 14
Kazała Katarzyna lek</t>
  </si>
  <si>
    <t>spec 7x45
od 8.00 do 13.15
Kazała Katarzyna lek</t>
  </si>
  <si>
    <t>ped  7X45 
od 8.00 do 13.15 
lek E. Drachal</t>
  </si>
  <si>
    <t>ped  8X45 
od 8.00 do 14.00 
lek E. Drachal</t>
  </si>
  <si>
    <t>ch wew KARDIO 7x45
od 8.00 do 13.15 
dr J. Romanek</t>
  </si>
  <si>
    <t>spec 7x45
od 8.00 do 13.15
Stokłosa Małgorzata lek</t>
  </si>
  <si>
    <t>pediatria 
reumatologia</t>
  </si>
  <si>
    <t>ped  6X45 
od 8.00 do 12.30 
lek E. Drachal zastepstwo za lek O. Wojnarowicz</t>
  </si>
  <si>
    <t>Śliwa Maciej lek</t>
  </si>
  <si>
    <t>spec 7x45
od 8.00 do 13.15
Śliwa Maciej lek</t>
  </si>
  <si>
    <t>spec 8x45
od 8.00 do 14
Śliwa Maciej lek</t>
  </si>
  <si>
    <t>ped  7X45 
od 8.00 do 13.15
lek E. Drachal zastepstwo za lek O. Wojnarowicz</t>
  </si>
  <si>
    <t xml:space="preserve">ped  7X45 
od 8.00 do 13.15
lek E. Drachal </t>
  </si>
  <si>
    <t>ped  7X45 
od 8.00 do 13.15
lek E. Drachal</t>
  </si>
  <si>
    <t xml:space="preserve">ped  8X45 
od 8.00 do 14.00
lek E. Drachal </t>
  </si>
  <si>
    <t>ch wew  REUM 
od 8.00 do 13.15 
lek E. Bieniasz-Pawlik</t>
  </si>
  <si>
    <t>ch wew  REUM 
od 8.00 do 13.15
lek E. Bieniasz-Pawlik</t>
  </si>
  <si>
    <t>chir OGÓLNA 6X45 
od 8.00 do 12.30
lek A. Belina</t>
  </si>
  <si>
    <t>chir OGÓLNA 7X45 
od 8.00 do 13.15
lek A. Belina</t>
  </si>
  <si>
    <t>Belina Anna lek</t>
  </si>
  <si>
    <t>chir  6X45 
od 8.00 do 12.30
lek A. Belina</t>
  </si>
  <si>
    <t>chir  7X45 
od 8.00 do 13.15
lek A. Belina</t>
  </si>
  <si>
    <t>ch wew   
od 8.00 do 11.45 
lek M. Guzek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</si>
</sst>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0;\-0;;\ @"/>
  </numFmts>
  <fonts count="25">
    <font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0"/>
      <color theme="1"/>
      <name val="Czcionka tekstu podstawowego"/>
      <charset val="238"/>
    </font>
    <font>
      <sz val="20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6" fillId="0" borderId="0"/>
  </cellStyleXfs>
  <cellXfs count="165">
    <xf numFmtId="0" fontId="0" fillId="0" borderId="0" xfId="0"/>
    <xf numFmtId="0" fontId="1" fillId="0" borderId="1" xfId="0" applyFont="1" applyBorder="1"/>
    <xf numFmtId="0" fontId="1" fillId="0" borderId="0" xfId="0" applyFont="1"/>
    <xf numFmtId="0" fontId="5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4" fillId="0" borderId="0" xfId="0" applyFont="1"/>
    <xf numFmtId="0" fontId="9" fillId="2" borderId="0" xfId="0" applyFont="1" applyFill="1"/>
    <xf numFmtId="0" fontId="9" fillId="6" borderId="0" xfId="0" applyFont="1" applyFill="1"/>
    <xf numFmtId="0" fontId="10" fillId="6" borderId="0" xfId="0" applyFont="1" applyFill="1"/>
    <xf numFmtId="0" fontId="8" fillId="6" borderId="0" xfId="0" applyFont="1" applyFill="1"/>
    <xf numFmtId="0" fontId="9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9" fillId="4" borderId="0" xfId="0" applyFont="1" applyFill="1"/>
    <xf numFmtId="0" fontId="10" fillId="4" borderId="0" xfId="0" applyFont="1" applyFill="1"/>
    <xf numFmtId="0" fontId="8" fillId="4" borderId="0" xfId="0" applyFont="1" applyFill="1"/>
    <xf numFmtId="0" fontId="4" fillId="2" borderId="0" xfId="0" applyFont="1" applyFill="1"/>
    <xf numFmtId="0" fontId="8" fillId="2" borderId="0" xfId="0" applyFont="1" applyFill="1"/>
    <xf numFmtId="0" fontId="11" fillId="0" borderId="0" xfId="0" applyFont="1"/>
    <xf numFmtId="0" fontId="12" fillId="0" borderId="0" xfId="0" applyFont="1"/>
    <xf numFmtId="0" fontId="5" fillId="5" borderId="0" xfId="0" applyFont="1" applyFill="1"/>
    <xf numFmtId="0" fontId="4" fillId="5" borderId="0" xfId="0" applyFont="1" applyFill="1"/>
    <xf numFmtId="0" fontId="12" fillId="5" borderId="0" xfId="0" applyFont="1" applyFill="1"/>
    <xf numFmtId="0" fontId="0" fillId="5" borderId="0" xfId="0" applyFill="1"/>
    <xf numFmtId="164" fontId="5" fillId="0" borderId="0" xfId="0" applyNumberFormat="1" applyFont="1"/>
    <xf numFmtId="164" fontId="4" fillId="0" borderId="0" xfId="0" applyNumberFormat="1" applyFont="1"/>
    <xf numFmtId="164" fontId="12" fillId="0" borderId="0" xfId="0" applyNumberFormat="1" applyFont="1"/>
    <xf numFmtId="164" fontId="0" fillId="0" borderId="0" xfId="0" applyNumberFormat="1"/>
    <xf numFmtId="164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0" fillId="2" borderId="0" xfId="0" applyFont="1" applyFill="1"/>
    <xf numFmtId="0" fontId="9" fillId="9" borderId="0" xfId="0" applyFont="1" applyFill="1"/>
    <xf numFmtId="0" fontId="10" fillId="9" borderId="0" xfId="0" applyFont="1" applyFill="1"/>
    <xf numFmtId="0" fontId="8" fillId="9" borderId="0" xfId="0" applyFont="1" applyFill="1"/>
    <xf numFmtId="0" fontId="5" fillId="10" borderId="2" xfId="0" applyFont="1" applyFill="1" applyBorder="1" applyAlignment="1">
      <alignment horizontal="left" vertical="center" wrapText="1"/>
    </xf>
    <xf numFmtId="0" fontId="5" fillId="11" borderId="0" xfId="0" applyFont="1" applyFill="1"/>
    <xf numFmtId="0" fontId="4" fillId="11" borderId="0" xfId="0" applyFont="1" applyFill="1"/>
    <xf numFmtId="0" fontId="12" fillId="11" borderId="0" xfId="0" applyFont="1" applyFill="1"/>
    <xf numFmtId="0" fontId="0" fillId="11" borderId="0" xfId="0" applyFill="1"/>
    <xf numFmtId="0" fontId="13" fillId="10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8" borderId="0" xfId="0" applyFont="1" applyFill="1" applyAlignment="1">
      <alignment horizontal="left" vertical="center" textRotation="90"/>
    </xf>
    <xf numFmtId="0" fontId="6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9" fillId="9" borderId="0" xfId="0" applyNumberFormat="1" applyFont="1" applyFill="1" applyAlignment="1">
      <alignment horizontal="center"/>
    </xf>
    <xf numFmtId="165" fontId="9" fillId="6" borderId="0" xfId="0" applyNumberFormat="1" applyFont="1" applyFill="1" applyAlignment="1">
      <alignment horizontal="center"/>
    </xf>
    <xf numFmtId="165" fontId="9" fillId="7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 vertical="center"/>
    </xf>
    <xf numFmtId="165" fontId="9" fillId="4" borderId="0" xfId="0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center"/>
    </xf>
    <xf numFmtId="165" fontId="9" fillId="5" borderId="0" xfId="0" applyNumberFormat="1" applyFont="1" applyFill="1" applyAlignment="1">
      <alignment horizontal="center"/>
    </xf>
    <xf numFmtId="165" fontId="9" fillId="11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14" fillId="0" borderId="2" xfId="0" applyFont="1" applyBorder="1" applyAlignment="1">
      <alignment wrapText="1"/>
    </xf>
    <xf numFmtId="14" fontId="4" fillId="0" borderId="0" xfId="0" applyNumberFormat="1" applyFont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15" borderId="0" xfId="0" applyFont="1" applyFill="1"/>
    <xf numFmtId="0" fontId="8" fillId="15" borderId="2" xfId="0" applyFont="1" applyFill="1" applyBorder="1" applyAlignment="1">
      <alignment horizontal="left" vertical="center" wrapText="1"/>
    </xf>
    <xf numFmtId="0" fontId="5" fillId="15" borderId="0" xfId="0" applyFont="1" applyFill="1" applyAlignment="1">
      <alignment horizontal="left" vertical="center"/>
    </xf>
    <xf numFmtId="0" fontId="5" fillId="15" borderId="0" xfId="0" applyFont="1" applyFill="1"/>
    <xf numFmtId="165" fontId="9" fillId="15" borderId="0" xfId="0" applyNumberFormat="1" applyFont="1" applyFill="1" applyAlignment="1">
      <alignment horizontal="center"/>
    </xf>
    <xf numFmtId="165" fontId="9" fillId="15" borderId="0" xfId="0" applyNumberFormat="1" applyFont="1" applyFill="1" applyAlignment="1">
      <alignment horizontal="center" vertical="center"/>
    </xf>
    <xf numFmtId="164" fontId="5" fillId="15" borderId="0" xfId="0" applyNumberFormat="1" applyFont="1" applyFill="1"/>
    <xf numFmtId="0" fontId="0" fillId="15" borderId="0" xfId="0" applyFill="1"/>
    <xf numFmtId="0" fontId="1" fillId="14" borderId="0" xfId="0" applyFont="1" applyFill="1"/>
    <xf numFmtId="0" fontId="21" fillId="0" borderId="2" xfId="0" applyFont="1" applyBorder="1" applyAlignment="1">
      <alignment horizontal="left" vertical="center" wrapText="1"/>
    </xf>
    <xf numFmtId="0" fontId="8" fillId="10" borderId="2" xfId="0" applyFont="1" applyFill="1" applyBorder="1" applyAlignment="1">
      <alignment horizontal="left" vertical="center" wrapText="1"/>
    </xf>
    <xf numFmtId="0" fontId="5" fillId="14" borderId="0" xfId="0" applyFont="1" applyFill="1" applyAlignment="1">
      <alignment horizontal="left" vertical="center"/>
    </xf>
    <xf numFmtId="0" fontId="5" fillId="14" borderId="0" xfId="0" applyFont="1" applyFill="1"/>
    <xf numFmtId="165" fontId="9" fillId="14" borderId="0" xfId="0" applyNumberFormat="1" applyFont="1" applyFill="1" applyAlignment="1">
      <alignment horizontal="center"/>
    </xf>
    <xf numFmtId="165" fontId="9" fillId="14" borderId="0" xfId="0" applyNumberFormat="1" applyFont="1" applyFill="1" applyAlignment="1">
      <alignment horizontal="center" vertical="center"/>
    </xf>
    <xf numFmtId="164" fontId="5" fillId="14" borderId="0" xfId="0" applyNumberFormat="1" applyFont="1" applyFill="1"/>
    <xf numFmtId="0" fontId="0" fillId="14" borderId="0" xfId="0" applyFill="1"/>
    <xf numFmtId="0" fontId="8" fillId="14" borderId="2" xfId="0" applyFont="1" applyFill="1" applyBorder="1" applyAlignment="1">
      <alignment vertical="center"/>
    </xf>
    <xf numFmtId="0" fontId="8" fillId="14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14" borderId="2" xfId="0" applyFont="1" applyFill="1" applyBorder="1" applyAlignment="1">
      <alignment vertical="center" wrapText="1"/>
    </xf>
    <xf numFmtId="0" fontId="12" fillId="14" borderId="2" xfId="0" applyFont="1" applyFill="1" applyBorder="1" applyAlignment="1">
      <alignment vertical="center"/>
    </xf>
    <xf numFmtId="0" fontId="8" fillId="14" borderId="2" xfId="0" applyFont="1" applyFill="1" applyBorder="1" applyAlignment="1">
      <alignment wrapText="1"/>
    </xf>
    <xf numFmtId="0" fontId="8" fillId="16" borderId="2" xfId="0" applyFont="1" applyFill="1" applyBorder="1" applyAlignment="1">
      <alignment horizontal="left" vertical="center" wrapText="1"/>
    </xf>
    <xf numFmtId="0" fontId="5" fillId="17" borderId="0" xfId="0" applyFont="1" applyFill="1"/>
    <xf numFmtId="0" fontId="5" fillId="17" borderId="0" xfId="0" applyFont="1" applyFill="1" applyAlignment="1">
      <alignment horizontal="center"/>
    </xf>
    <xf numFmtId="0" fontId="7" fillId="17" borderId="0" xfId="0" applyFont="1" applyFill="1" applyAlignment="1">
      <alignment horizontal="center"/>
    </xf>
    <xf numFmtId="0" fontId="4" fillId="17" borderId="0" xfId="0" applyFont="1" applyFill="1"/>
    <xf numFmtId="0" fontId="12" fillId="17" borderId="0" xfId="0" applyFont="1" applyFill="1"/>
    <xf numFmtId="0" fontId="0" fillId="17" borderId="0" xfId="0" applyFill="1"/>
    <xf numFmtId="165" fontId="9" fillId="17" borderId="0" xfId="0" applyNumberFormat="1" applyFont="1" applyFill="1" applyAlignment="1">
      <alignment horizontal="center"/>
    </xf>
    <xf numFmtId="0" fontId="8" fillId="3" borderId="2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18" fillId="1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2" fillId="10" borderId="2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5" fillId="0" borderId="2" xfId="0" applyFont="1" applyBorder="1"/>
    <xf numFmtId="0" fontId="15" fillId="0" borderId="2" xfId="0" applyFont="1" applyBorder="1"/>
    <xf numFmtId="0" fontId="16" fillId="0" borderId="2" xfId="0" applyFont="1" applyBorder="1"/>
    <xf numFmtId="0" fontId="15" fillId="0" borderId="2" xfId="0" applyFont="1" applyBorder="1" applyAlignment="1">
      <alignment vertical="center" wrapText="1"/>
    </xf>
    <xf numFmtId="0" fontId="3" fillId="0" borderId="0" xfId="0" applyFont="1"/>
    <xf numFmtId="0" fontId="16" fillId="0" borderId="2" xfId="0" applyFont="1" applyBorder="1" applyAlignment="1">
      <alignment horizontal="left" vertical="top"/>
    </xf>
    <xf numFmtId="0" fontId="15" fillId="2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10" borderId="2" xfId="0" applyFont="1" applyFill="1" applyBorder="1" applyAlignment="1">
      <alignment horizontal="left" vertical="center" wrapText="1"/>
    </xf>
    <xf numFmtId="0" fontId="5" fillId="14" borderId="2" xfId="0" applyFont="1" applyFill="1" applyBorder="1" applyAlignment="1">
      <alignment vertical="center"/>
    </xf>
    <xf numFmtId="0" fontId="5" fillId="14" borderId="2" xfId="0" applyFont="1" applyFill="1" applyBorder="1" applyAlignment="1">
      <alignment horizontal="left" vertical="center" wrapText="1"/>
    </xf>
    <xf numFmtId="0" fontId="5" fillId="14" borderId="2" xfId="0" applyFont="1" applyFill="1" applyBorder="1" applyAlignment="1">
      <alignment vertical="center" wrapText="1"/>
    </xf>
    <xf numFmtId="0" fontId="15" fillId="14" borderId="2" xfId="0" applyFont="1" applyFill="1" applyBorder="1" applyAlignment="1">
      <alignment vertical="center"/>
    </xf>
    <xf numFmtId="0" fontId="5" fillId="14" borderId="2" xfId="0" applyFont="1" applyFill="1" applyBorder="1" applyAlignment="1">
      <alignment wrapText="1"/>
    </xf>
    <xf numFmtId="0" fontId="0" fillId="0" borderId="2" xfId="0" applyBorder="1"/>
    <xf numFmtId="0" fontId="12" fillId="0" borderId="2" xfId="0" applyFont="1" applyBorder="1"/>
    <xf numFmtId="0" fontId="5" fillId="0" borderId="2" xfId="0" applyFont="1" applyBorder="1" applyAlignment="1">
      <alignment horizontal="left" vertical="center"/>
    </xf>
    <xf numFmtId="0" fontId="3" fillId="13" borderId="2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15" borderId="2" xfId="0" applyNumberFormat="1" applyFont="1" applyFill="1" applyBorder="1" applyAlignment="1">
      <alignment horizontal="center"/>
    </xf>
    <xf numFmtId="14" fontId="3" fillId="14" borderId="2" xfId="0" applyNumberFormat="1" applyFont="1" applyFill="1" applyBorder="1" applyAlignment="1">
      <alignment horizontal="center"/>
    </xf>
    <xf numFmtId="14" fontId="2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6" fillId="0" borderId="0" xfId="0" applyFont="1"/>
    <xf numFmtId="0" fontId="15" fillId="0" borderId="0" xfId="0" applyFont="1" applyAlignment="1">
      <alignment horizontal="left" vertical="center" wrapText="1"/>
    </xf>
    <xf numFmtId="0" fontId="8" fillId="15" borderId="2" xfId="0" applyFont="1" applyFill="1" applyBorder="1" applyAlignment="1">
      <alignment horizontal="left" vertical="center"/>
    </xf>
    <xf numFmtId="0" fontId="0" fillId="15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9" fillId="0" borderId="2" xfId="1" applyFont="1" applyBorder="1" applyAlignment="1">
      <alignment horizontal="center" vertical="center"/>
    </xf>
    <xf numFmtId="0" fontId="1" fillId="14" borderId="0" xfId="0" applyFont="1" applyFill="1" applyAlignment="1">
      <alignment horizontal="center"/>
    </xf>
    <xf numFmtId="0" fontId="6" fillId="8" borderId="2" xfId="0" applyFont="1" applyFill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/>
    </xf>
    <xf numFmtId="0" fontId="17" fillId="0" borderId="0" xfId="0" applyFont="1" applyAlignment="1">
      <alignment horizontal="center" wrapText="1"/>
    </xf>
    <xf numFmtId="0" fontId="17" fillId="0" borderId="8" xfId="0" applyFont="1" applyBorder="1" applyAlignment="1">
      <alignment horizontal="center" wrapText="1"/>
    </xf>
  </cellXfs>
  <cellStyles count="2">
    <cellStyle name="Normalny" xfId="0" builtinId="0"/>
    <cellStyle name="Normalny 4" xfId="1" xr:uid="{00000000-0005-0000-0000-000001000000}"/>
  </cellStyles>
  <dxfs count="0"/>
  <tableStyles count="0" defaultTableStyle="TableStyleMedium2" defaultPivotStyle="PivotStyleLight16"/>
  <colors>
    <mruColors>
      <color rgb="FFFF9999"/>
      <color rgb="FFFF99CC"/>
      <color rgb="FF99CCFF"/>
      <color rgb="FF6699FF"/>
      <color rgb="FF99FFCC"/>
      <color rgb="FFFFCCCC"/>
      <color rgb="FFFFCCFF"/>
      <color rgb="FFFF3300"/>
      <color rgb="FF66FF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248"/>
  <sheetViews>
    <sheetView tabSelected="1" zoomScale="60" zoomScaleNormal="60" zoomScaleSheetLayoutView="30" workbookViewId="0">
      <pane xSplit="11" ySplit="3" topLeftCell="BR35" activePane="bottomRight" state="frozen"/>
      <selection pane="topRight" activeCell="N1" sqref="N1"/>
      <selection pane="bottomLeft" activeCell="A5" sqref="A5"/>
      <selection pane="bottomRight" activeCell="CA48" sqref="CA48"/>
    </sheetView>
  </sheetViews>
  <sheetFormatPr defaultRowHeight="21"/>
  <cols>
    <col min="1" max="1" width="19" style="7" hidden="1" customWidth="1"/>
    <col min="2" max="2" width="5.85546875" style="8" hidden="1" customWidth="1"/>
    <col min="3" max="3" width="11" style="9" hidden="1" customWidth="1"/>
    <col min="4" max="4" width="7.42578125" style="10" hidden="1" customWidth="1"/>
    <col min="5" max="7" width="9.42578125" style="9" hidden="1" customWidth="1"/>
    <col min="8" max="8" width="6.140625" style="9" hidden="1" customWidth="1"/>
    <col min="9" max="10" width="9.140625" style="11" customWidth="1"/>
    <col min="11" max="11" width="8.140625" style="40" bestFit="1" customWidth="1"/>
    <col min="12" max="31" width="33.28515625" bestFit="1" customWidth="1"/>
    <col min="32" max="41" width="27.7109375" bestFit="1" customWidth="1"/>
    <col min="42" max="42" width="25.140625" bestFit="1" customWidth="1"/>
    <col min="43" max="43" width="24.28515625" customWidth="1"/>
    <col min="44" max="45" width="25.140625" bestFit="1" customWidth="1"/>
    <col min="46" max="46" width="25.140625" customWidth="1"/>
    <col min="47" max="49" width="25.140625" bestFit="1" customWidth="1"/>
    <col min="50" max="50" width="27.7109375" bestFit="1" customWidth="1"/>
    <col min="51" max="55" width="33.28515625" bestFit="1" customWidth="1"/>
    <col min="56" max="56" width="28.140625" bestFit="1" customWidth="1"/>
    <col min="57" max="58" width="27.7109375" bestFit="1" customWidth="1"/>
    <col min="59" max="59" width="26.140625" bestFit="1" customWidth="1"/>
    <col min="60" max="60" width="14.85546875" style="95" customWidth="1"/>
    <col min="61" max="62" width="26.140625" bestFit="1" customWidth="1"/>
    <col min="63" max="63" width="10.5703125" style="104" customWidth="1"/>
    <col min="64" max="64" width="29.85546875" style="104" bestFit="1" customWidth="1"/>
    <col min="65" max="65" width="40.5703125" customWidth="1"/>
    <col min="66" max="71" width="34.42578125" customWidth="1"/>
    <col min="72" max="77" width="33.85546875" customWidth="1"/>
    <col min="78" max="83" width="34" customWidth="1"/>
    <col min="84" max="89" width="33.28515625" bestFit="1" customWidth="1"/>
  </cols>
  <sheetData>
    <row r="1" spans="1:103" s="1" customFormat="1" ht="119.25" customHeight="1">
      <c r="A1" s="1" t="s">
        <v>0</v>
      </c>
      <c r="B1" s="2"/>
      <c r="C1" s="2"/>
      <c r="D1" s="2"/>
      <c r="E1" s="2"/>
      <c r="F1" s="2"/>
      <c r="G1" s="2"/>
      <c r="H1" s="2"/>
      <c r="I1" s="163" t="s">
        <v>119</v>
      </c>
      <c r="J1" s="163"/>
      <c r="K1" s="16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88"/>
      <c r="BI1" s="2"/>
      <c r="BJ1" s="2"/>
      <c r="BK1" s="96"/>
      <c r="BL1" s="160" t="s">
        <v>147</v>
      </c>
      <c r="BM1" s="160"/>
      <c r="BN1" s="2" t="s">
        <v>116</v>
      </c>
      <c r="BO1" s="2" t="s">
        <v>655</v>
      </c>
      <c r="BP1" s="2" t="s">
        <v>116</v>
      </c>
      <c r="BQ1" s="2" t="s">
        <v>116</v>
      </c>
      <c r="BR1" s="2" t="s">
        <v>116</v>
      </c>
      <c r="BS1" s="2" t="s">
        <v>116</v>
      </c>
      <c r="BT1" s="2" t="s">
        <v>116</v>
      </c>
      <c r="BU1" s="2" t="s">
        <v>116</v>
      </c>
      <c r="BV1" s="2" t="s">
        <v>116</v>
      </c>
      <c r="BW1" s="2" t="s">
        <v>116</v>
      </c>
      <c r="BX1" s="2" t="s">
        <v>116</v>
      </c>
      <c r="BY1" s="2" t="s">
        <v>116</v>
      </c>
      <c r="BZ1" s="2" t="s">
        <v>116</v>
      </c>
      <c r="CA1" s="2" t="s">
        <v>116</v>
      </c>
      <c r="CB1" s="2" t="s">
        <v>116</v>
      </c>
      <c r="CC1" s="2" t="s">
        <v>116</v>
      </c>
      <c r="CD1" s="2" t="s">
        <v>116</v>
      </c>
      <c r="CE1" s="2" t="s">
        <v>116</v>
      </c>
      <c r="CF1" s="2" t="s">
        <v>116</v>
      </c>
      <c r="CG1" s="2" t="s">
        <v>116</v>
      </c>
      <c r="CH1" s="2" t="s">
        <v>116</v>
      </c>
      <c r="CI1" s="2" t="s">
        <v>116</v>
      </c>
      <c r="CJ1" s="2" t="s">
        <v>116</v>
      </c>
      <c r="CK1" s="2" t="s">
        <v>116</v>
      </c>
      <c r="CL1" s="2">
        <f>COUNTA(BN1:CK1)</f>
        <v>24</v>
      </c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79" customFormat="1">
      <c r="A2" s="77" t="s">
        <v>1</v>
      </c>
      <c r="B2" s="77" t="s">
        <v>2</v>
      </c>
      <c r="C2" s="78"/>
      <c r="E2" s="156" t="s">
        <v>129</v>
      </c>
      <c r="F2" s="157"/>
      <c r="G2" s="157"/>
      <c r="H2" s="158"/>
      <c r="I2" s="80"/>
      <c r="J2" s="80"/>
      <c r="K2" s="81" t="s">
        <v>3</v>
      </c>
      <c r="L2" s="144" t="s">
        <v>4</v>
      </c>
      <c r="M2" s="144" t="s">
        <v>5</v>
      </c>
      <c r="N2" s="144" t="s">
        <v>6</v>
      </c>
      <c r="O2" s="144" t="s">
        <v>7</v>
      </c>
      <c r="P2" s="144" t="s">
        <v>8</v>
      </c>
      <c r="Q2" s="145" t="s">
        <v>4</v>
      </c>
      <c r="R2" s="145" t="s">
        <v>5</v>
      </c>
      <c r="S2" s="145" t="s">
        <v>6</v>
      </c>
      <c r="T2" s="145" t="s">
        <v>7</v>
      </c>
      <c r="U2" s="145" t="s">
        <v>8</v>
      </c>
      <c r="V2" s="144" t="s">
        <v>4</v>
      </c>
      <c r="W2" s="144" t="s">
        <v>5</v>
      </c>
      <c r="X2" s="144" t="s">
        <v>6</v>
      </c>
      <c r="Y2" s="144" t="s">
        <v>7</v>
      </c>
      <c r="Z2" s="144" t="s">
        <v>8</v>
      </c>
      <c r="AA2" s="145" t="s">
        <v>4</v>
      </c>
      <c r="AB2" s="145" t="s">
        <v>5</v>
      </c>
      <c r="AC2" s="145" t="s">
        <v>6</v>
      </c>
      <c r="AD2" s="145" t="s">
        <v>7</v>
      </c>
      <c r="AE2" s="145" t="s">
        <v>8</v>
      </c>
      <c r="AF2" s="144" t="s">
        <v>4</v>
      </c>
      <c r="AG2" s="144" t="s">
        <v>5</v>
      </c>
      <c r="AH2" s="144" t="s">
        <v>6</v>
      </c>
      <c r="AI2" s="144" t="s">
        <v>7</v>
      </c>
      <c r="AJ2" s="144" t="s">
        <v>8</v>
      </c>
      <c r="AK2" s="145" t="s">
        <v>4</v>
      </c>
      <c r="AL2" s="145" t="s">
        <v>5</v>
      </c>
      <c r="AM2" s="145" t="s">
        <v>6</v>
      </c>
      <c r="AN2" s="145" t="s">
        <v>7</v>
      </c>
      <c r="AO2" s="145" t="s">
        <v>8</v>
      </c>
      <c r="AP2" s="144" t="s">
        <v>4</v>
      </c>
      <c r="AQ2" s="144" t="s">
        <v>5</v>
      </c>
      <c r="AR2" s="144" t="s">
        <v>6</v>
      </c>
      <c r="AS2" s="144" t="s">
        <v>7</v>
      </c>
      <c r="AT2" s="144" t="s">
        <v>8</v>
      </c>
      <c r="AU2" s="145" t="s">
        <v>4</v>
      </c>
      <c r="AV2" s="145" t="s">
        <v>5</v>
      </c>
      <c r="AW2" s="145" t="s">
        <v>6</v>
      </c>
      <c r="AX2" s="145" t="s">
        <v>7</v>
      </c>
      <c r="AY2" s="145" t="s">
        <v>8</v>
      </c>
      <c r="AZ2" s="144" t="s">
        <v>4</v>
      </c>
      <c r="BA2" s="144" t="s">
        <v>5</v>
      </c>
      <c r="BB2" s="144" t="s">
        <v>6</v>
      </c>
      <c r="BC2" s="144" t="s">
        <v>7</v>
      </c>
      <c r="BD2" s="144" t="s">
        <v>8</v>
      </c>
      <c r="BE2" s="145" t="s">
        <v>4</v>
      </c>
      <c r="BF2" s="145" t="s">
        <v>5</v>
      </c>
      <c r="BG2" s="145" t="s">
        <v>6</v>
      </c>
      <c r="BH2" s="146"/>
      <c r="BI2" s="145" t="s">
        <v>8</v>
      </c>
      <c r="BJ2" s="144" t="s">
        <v>4</v>
      </c>
      <c r="BK2" s="145" t="s">
        <v>3</v>
      </c>
      <c r="BL2" s="145"/>
      <c r="BM2" s="145"/>
      <c r="BN2" s="144" t="s">
        <v>5</v>
      </c>
      <c r="BO2" s="144" t="s">
        <v>6</v>
      </c>
      <c r="BP2" s="144" t="s">
        <v>7</v>
      </c>
      <c r="BQ2" s="144" t="s">
        <v>8</v>
      </c>
      <c r="BR2" s="145" t="s">
        <v>4</v>
      </c>
      <c r="BS2" s="145" t="s">
        <v>5</v>
      </c>
      <c r="BT2" s="145" t="s">
        <v>6</v>
      </c>
      <c r="BU2" s="145" t="s">
        <v>7</v>
      </c>
      <c r="BV2" s="145" t="s">
        <v>8</v>
      </c>
      <c r="BW2" s="144" t="s">
        <v>4</v>
      </c>
      <c r="BX2" s="144" t="s">
        <v>5</v>
      </c>
      <c r="BY2" s="144" t="s">
        <v>6</v>
      </c>
      <c r="BZ2" s="144" t="s">
        <v>7</v>
      </c>
      <c r="CA2" s="144" t="s">
        <v>8</v>
      </c>
      <c r="CB2" s="145" t="s">
        <v>4</v>
      </c>
      <c r="CC2" s="145" t="s">
        <v>5</v>
      </c>
      <c r="CD2" s="145" t="s">
        <v>6</v>
      </c>
      <c r="CE2" s="145" t="s">
        <v>7</v>
      </c>
      <c r="CF2" s="145" t="s">
        <v>8</v>
      </c>
      <c r="CG2" s="144" t="s">
        <v>4</v>
      </c>
      <c r="CH2" s="144" t="s">
        <v>5</v>
      </c>
      <c r="CI2" s="144" t="s">
        <v>6</v>
      </c>
      <c r="CJ2" s="144" t="s">
        <v>7</v>
      </c>
      <c r="CK2" s="144" t="s">
        <v>8</v>
      </c>
    </row>
    <row r="3" spans="1:103" s="87" customFormat="1">
      <c r="A3" s="82" t="s">
        <v>9</v>
      </c>
      <c r="B3" s="77" t="s">
        <v>10</v>
      </c>
      <c r="C3" s="82" t="s">
        <v>259</v>
      </c>
      <c r="D3" s="83" t="s">
        <v>258</v>
      </c>
      <c r="E3" s="82"/>
      <c r="F3" s="82"/>
      <c r="G3" s="82"/>
      <c r="H3" s="84" t="s">
        <v>261</v>
      </c>
      <c r="I3" s="85"/>
      <c r="J3" s="85"/>
      <c r="K3" s="86"/>
      <c r="L3" s="147">
        <v>45705</v>
      </c>
      <c r="M3" s="147">
        <v>45706</v>
      </c>
      <c r="N3" s="147">
        <v>45707</v>
      </c>
      <c r="O3" s="147">
        <v>45708</v>
      </c>
      <c r="P3" s="147">
        <v>45709</v>
      </c>
      <c r="Q3" s="147">
        <v>45712</v>
      </c>
      <c r="R3" s="147">
        <v>45713</v>
      </c>
      <c r="S3" s="147">
        <v>45714</v>
      </c>
      <c r="T3" s="147">
        <v>45715</v>
      </c>
      <c r="U3" s="147">
        <v>45716</v>
      </c>
      <c r="V3" s="147">
        <v>45719</v>
      </c>
      <c r="W3" s="147">
        <v>45720</v>
      </c>
      <c r="X3" s="147">
        <v>45721</v>
      </c>
      <c r="Y3" s="147">
        <v>45722</v>
      </c>
      <c r="Z3" s="147">
        <v>45723</v>
      </c>
      <c r="AA3" s="147">
        <v>45726</v>
      </c>
      <c r="AB3" s="147">
        <v>45727</v>
      </c>
      <c r="AC3" s="147">
        <v>45728</v>
      </c>
      <c r="AD3" s="147">
        <v>45729</v>
      </c>
      <c r="AE3" s="147">
        <v>45730</v>
      </c>
      <c r="AF3" s="147">
        <v>45733</v>
      </c>
      <c r="AG3" s="147">
        <v>45734</v>
      </c>
      <c r="AH3" s="147">
        <v>45735</v>
      </c>
      <c r="AI3" s="147">
        <v>45736</v>
      </c>
      <c r="AJ3" s="147">
        <v>45737</v>
      </c>
      <c r="AK3" s="147">
        <v>45740</v>
      </c>
      <c r="AL3" s="147">
        <v>45741</v>
      </c>
      <c r="AM3" s="147">
        <v>45742</v>
      </c>
      <c r="AN3" s="147">
        <v>45743</v>
      </c>
      <c r="AO3" s="147">
        <v>45744</v>
      </c>
      <c r="AP3" s="147">
        <v>45747</v>
      </c>
      <c r="AQ3" s="147">
        <v>45748</v>
      </c>
      <c r="AR3" s="147">
        <v>45749</v>
      </c>
      <c r="AS3" s="147">
        <v>45750</v>
      </c>
      <c r="AT3" s="147">
        <v>45751</v>
      </c>
      <c r="AU3" s="147">
        <v>45754</v>
      </c>
      <c r="AV3" s="147">
        <v>45755</v>
      </c>
      <c r="AW3" s="147">
        <v>45756</v>
      </c>
      <c r="AX3" s="147">
        <v>45757</v>
      </c>
      <c r="AY3" s="147">
        <v>45758</v>
      </c>
      <c r="AZ3" s="147">
        <v>45761</v>
      </c>
      <c r="BA3" s="147">
        <v>45762</v>
      </c>
      <c r="BB3" s="147">
        <v>45763</v>
      </c>
      <c r="BC3" s="147">
        <v>45771</v>
      </c>
      <c r="BD3" s="147">
        <v>45772</v>
      </c>
      <c r="BE3" s="147">
        <v>45775</v>
      </c>
      <c r="BF3" s="147">
        <v>45776</v>
      </c>
      <c r="BG3" s="147">
        <v>45777</v>
      </c>
      <c r="BH3" s="148">
        <v>45778</v>
      </c>
      <c r="BI3" s="147">
        <v>45779</v>
      </c>
      <c r="BJ3" s="147">
        <v>45782</v>
      </c>
      <c r="BK3" s="149"/>
      <c r="BL3" s="149"/>
      <c r="BM3" s="149"/>
      <c r="BN3" s="147">
        <v>45783</v>
      </c>
      <c r="BO3" s="147">
        <v>45784</v>
      </c>
      <c r="BP3" s="147">
        <v>45785</v>
      </c>
      <c r="BQ3" s="147">
        <v>45786</v>
      </c>
      <c r="BR3" s="147">
        <v>45789</v>
      </c>
      <c r="BS3" s="147">
        <v>45790</v>
      </c>
      <c r="BT3" s="147">
        <v>45791</v>
      </c>
      <c r="BU3" s="147">
        <v>45792</v>
      </c>
      <c r="BV3" s="147">
        <v>45793</v>
      </c>
      <c r="BW3" s="147">
        <v>45796</v>
      </c>
      <c r="BX3" s="147">
        <v>45797</v>
      </c>
      <c r="BY3" s="147">
        <v>45798</v>
      </c>
      <c r="BZ3" s="147">
        <v>45799</v>
      </c>
      <c r="CA3" s="147">
        <v>45800</v>
      </c>
      <c r="CB3" s="150">
        <v>45803</v>
      </c>
      <c r="CC3" s="150">
        <v>45804</v>
      </c>
      <c r="CD3" s="150">
        <v>45805</v>
      </c>
      <c r="CE3" s="150">
        <v>45806</v>
      </c>
      <c r="CF3" s="150">
        <v>45807</v>
      </c>
      <c r="CG3" s="150">
        <v>45810</v>
      </c>
      <c r="CH3" s="150">
        <v>45811</v>
      </c>
      <c r="CI3" s="150">
        <v>45812</v>
      </c>
      <c r="CJ3" s="150">
        <v>45813</v>
      </c>
      <c r="CK3" s="150">
        <v>45814</v>
      </c>
    </row>
    <row r="4" spans="1:103" s="5" customFormat="1" ht="48" customHeight="1">
      <c r="A4" s="3" t="s">
        <v>11</v>
      </c>
      <c r="B4" s="51">
        <f t="shared" ref="B4:B9" si="0">COUNTIF(L4:BJ4,"ch wew *")</f>
        <v>19</v>
      </c>
      <c r="C4" s="4" t="s">
        <v>260</v>
      </c>
      <c r="D4" s="59">
        <f t="shared" ref="D4:D9" si="1">COUNTIF(L4:BJ4,"ped*")</f>
        <v>9</v>
      </c>
      <c r="E4" s="45" t="s">
        <v>36</v>
      </c>
      <c r="F4" s="45" t="s">
        <v>12</v>
      </c>
      <c r="G4" s="45" t="s">
        <v>38</v>
      </c>
      <c r="H4" s="50">
        <f t="shared" ref="H4:H9" si="2">COUNTIF(L4:BJ4,"chir*")</f>
        <v>9</v>
      </c>
      <c r="I4" s="162" t="s">
        <v>13</v>
      </c>
      <c r="J4" s="159">
        <v>1</v>
      </c>
      <c r="K4" s="57">
        <v>1</v>
      </c>
      <c r="L4" s="76" t="s">
        <v>409</v>
      </c>
      <c r="M4" s="76" t="s">
        <v>409</v>
      </c>
      <c r="N4" s="76" t="s">
        <v>409</v>
      </c>
      <c r="O4" s="76" t="s">
        <v>409</v>
      </c>
      <c r="P4" s="76" t="s">
        <v>409</v>
      </c>
      <c r="Q4" s="76" t="s">
        <v>409</v>
      </c>
      <c r="R4" s="76" t="s">
        <v>409</v>
      </c>
      <c r="S4" s="76" t="s">
        <v>409</v>
      </c>
      <c r="T4" s="76" t="s">
        <v>409</v>
      </c>
      <c r="U4" s="76" t="s">
        <v>409</v>
      </c>
      <c r="V4" s="119" t="s">
        <v>677</v>
      </c>
      <c r="W4" s="119" t="s">
        <v>677</v>
      </c>
      <c r="X4" s="119" t="s">
        <v>677</v>
      </c>
      <c r="Y4" s="119" t="s">
        <v>677</v>
      </c>
      <c r="Z4" s="119" t="s">
        <v>677</v>
      </c>
      <c r="AA4" s="119" t="s">
        <v>677</v>
      </c>
      <c r="AF4" s="119" t="s">
        <v>249</v>
      </c>
      <c r="AG4" s="119" t="s">
        <v>249</v>
      </c>
      <c r="AH4" s="119" t="s">
        <v>249</v>
      </c>
      <c r="AI4" s="52"/>
      <c r="AJ4" s="52"/>
      <c r="AK4" s="52"/>
      <c r="AL4" s="52"/>
      <c r="AM4" s="52"/>
      <c r="AN4" s="52"/>
      <c r="AO4" s="52"/>
      <c r="AP4" s="98" t="s">
        <v>459</v>
      </c>
      <c r="AQ4" s="98" t="s">
        <v>459</v>
      </c>
      <c r="AR4" s="98" t="s">
        <v>459</v>
      </c>
      <c r="AS4" s="98" t="s">
        <v>136</v>
      </c>
      <c r="AT4" s="98" t="s">
        <v>136</v>
      </c>
      <c r="AU4" s="98" t="s">
        <v>136</v>
      </c>
      <c r="AV4" s="98" t="s">
        <v>136</v>
      </c>
      <c r="AW4" s="98" t="s">
        <v>136</v>
      </c>
      <c r="AX4" s="98" t="s">
        <v>136</v>
      </c>
      <c r="AY4" s="107"/>
      <c r="AZ4" s="76" t="s">
        <v>664</v>
      </c>
      <c r="BA4" s="76" t="s">
        <v>664</v>
      </c>
      <c r="BB4" s="52"/>
      <c r="BC4" s="76" t="s">
        <v>664</v>
      </c>
      <c r="BD4" s="76" t="s">
        <v>664</v>
      </c>
      <c r="BE4" s="76" t="s">
        <v>664</v>
      </c>
      <c r="BF4" s="76" t="s">
        <v>664</v>
      </c>
      <c r="BG4" s="76" t="s">
        <v>408</v>
      </c>
      <c r="BH4" s="154"/>
      <c r="BI4" s="76" t="s">
        <v>408</v>
      </c>
      <c r="BJ4" s="76" t="s">
        <v>408</v>
      </c>
      <c r="BK4" s="121">
        <v>1</v>
      </c>
      <c r="BL4" s="105" t="s">
        <v>146</v>
      </c>
      <c r="BM4" s="106" t="s">
        <v>174</v>
      </c>
      <c r="BN4" s="52" t="s">
        <v>184</v>
      </c>
      <c r="BO4" s="52" t="s">
        <v>184</v>
      </c>
      <c r="BP4" s="52" t="s">
        <v>184</v>
      </c>
      <c r="BQ4" s="52" t="s">
        <v>184</v>
      </c>
      <c r="BR4" s="52" t="s">
        <v>184</v>
      </c>
      <c r="BS4" s="52" t="s">
        <v>184</v>
      </c>
      <c r="BT4" s="52" t="s">
        <v>184</v>
      </c>
      <c r="BU4" s="52" t="s">
        <v>184</v>
      </c>
      <c r="BV4" s="52" t="s">
        <v>184</v>
      </c>
      <c r="BW4" s="52" t="s">
        <v>184</v>
      </c>
      <c r="BX4" s="52" t="s">
        <v>184</v>
      </c>
      <c r="BY4" s="52" t="s">
        <v>184</v>
      </c>
      <c r="BZ4" s="97" t="s">
        <v>206</v>
      </c>
      <c r="CA4" s="97" t="s">
        <v>206</v>
      </c>
      <c r="CB4" s="97" t="s">
        <v>206</v>
      </c>
      <c r="CC4" s="97" t="s">
        <v>206</v>
      </c>
      <c r="CD4" s="97" t="s">
        <v>206</v>
      </c>
      <c r="CE4" s="97" t="s">
        <v>206</v>
      </c>
      <c r="CF4" s="97" t="s">
        <v>206</v>
      </c>
      <c r="CG4" s="97" t="s">
        <v>206</v>
      </c>
      <c r="CH4" s="97" t="s">
        <v>206</v>
      </c>
      <c r="CI4" s="97" t="s">
        <v>206</v>
      </c>
      <c r="CJ4" s="97" t="s">
        <v>206</v>
      </c>
      <c r="CK4" s="97" t="s">
        <v>206</v>
      </c>
    </row>
    <row r="5" spans="1:103" s="5" customFormat="1" ht="48" customHeight="1">
      <c r="A5" s="3" t="s">
        <v>11</v>
      </c>
      <c r="B5" s="51">
        <f t="shared" si="0"/>
        <v>19</v>
      </c>
      <c r="C5" s="4" t="s">
        <v>260</v>
      </c>
      <c r="D5" s="59">
        <f t="shared" si="1"/>
        <v>10</v>
      </c>
      <c r="E5" s="45" t="s">
        <v>36</v>
      </c>
      <c r="F5" s="45" t="s">
        <v>12</v>
      </c>
      <c r="G5" s="45" t="s">
        <v>38</v>
      </c>
      <c r="H5" s="50">
        <f t="shared" si="2"/>
        <v>9</v>
      </c>
      <c r="I5" s="162"/>
      <c r="J5" s="159"/>
      <c r="K5" s="57">
        <v>2</v>
      </c>
      <c r="L5" s="76" t="s">
        <v>664</v>
      </c>
      <c r="M5" s="76" t="s">
        <v>664</v>
      </c>
      <c r="N5" s="52"/>
      <c r="O5" s="76" t="s">
        <v>664</v>
      </c>
      <c r="P5" s="76" t="s">
        <v>664</v>
      </c>
      <c r="Q5" s="76" t="s">
        <v>664</v>
      </c>
      <c r="R5" s="76" t="s">
        <v>664</v>
      </c>
      <c r="S5" s="76" t="s">
        <v>408</v>
      </c>
      <c r="T5" s="76" t="s">
        <v>408</v>
      </c>
      <c r="U5" s="76" t="s">
        <v>408</v>
      </c>
      <c r="V5" s="76" t="s">
        <v>410</v>
      </c>
      <c r="W5" s="76" t="s">
        <v>410</v>
      </c>
      <c r="X5" s="76" t="s">
        <v>410</v>
      </c>
      <c r="Y5" s="76" t="s">
        <v>410</v>
      </c>
      <c r="Z5" s="76" t="s">
        <v>410</v>
      </c>
      <c r="AA5" s="76" t="s">
        <v>410</v>
      </c>
      <c r="AB5" s="76" t="s">
        <v>410</v>
      </c>
      <c r="AC5" s="76" t="s">
        <v>410</v>
      </c>
      <c r="AD5" s="76" t="s">
        <v>410</v>
      </c>
      <c r="AE5" s="76" t="s">
        <v>410</v>
      </c>
      <c r="AF5" s="98" t="s">
        <v>141</v>
      </c>
      <c r="AG5" s="98" t="s">
        <v>141</v>
      </c>
      <c r="AH5" s="98" t="s">
        <v>141</v>
      </c>
      <c r="AI5" s="98" t="s">
        <v>142</v>
      </c>
      <c r="AJ5" s="98" t="s">
        <v>142</v>
      </c>
      <c r="AK5" s="98" t="s">
        <v>142</v>
      </c>
      <c r="AL5" s="98" t="s">
        <v>142</v>
      </c>
      <c r="AM5" s="98" t="s">
        <v>142</v>
      </c>
      <c r="AN5" s="98" t="s">
        <v>142</v>
      </c>
      <c r="AO5" s="52"/>
      <c r="AP5" s="119" t="s">
        <v>250</v>
      </c>
      <c r="AQ5" s="119" t="s">
        <v>250</v>
      </c>
      <c r="AR5" s="119" t="s">
        <v>250</v>
      </c>
      <c r="AS5" s="119" t="s">
        <v>250</v>
      </c>
      <c r="AT5" s="119" t="s">
        <v>250</v>
      </c>
      <c r="AU5" s="119" t="s">
        <v>249</v>
      </c>
      <c r="AV5" s="119" t="s">
        <v>249</v>
      </c>
      <c r="AW5" s="119" t="s">
        <v>249</v>
      </c>
      <c r="AX5" s="119" t="s">
        <v>249</v>
      </c>
      <c r="AY5" s="119" t="s">
        <v>249</v>
      </c>
      <c r="AZ5" s="52"/>
      <c r="BA5" s="52"/>
      <c r="BB5" s="52"/>
      <c r="BC5" s="52"/>
      <c r="BD5" s="52"/>
      <c r="BE5" s="52"/>
      <c r="BF5" s="52"/>
      <c r="BG5" s="52"/>
      <c r="BH5" s="89"/>
      <c r="BI5" s="52"/>
      <c r="BJ5" s="52"/>
      <c r="BK5" s="121">
        <v>2</v>
      </c>
      <c r="BL5" s="108" t="s">
        <v>171</v>
      </c>
      <c r="BM5" s="106" t="s">
        <v>226</v>
      </c>
      <c r="BN5" s="52" t="s">
        <v>228</v>
      </c>
      <c r="BO5" s="52" t="s">
        <v>228</v>
      </c>
      <c r="BP5" s="52" t="s">
        <v>228</v>
      </c>
      <c r="BQ5" s="52" t="s">
        <v>228</v>
      </c>
      <c r="BR5" s="52" t="s">
        <v>228</v>
      </c>
      <c r="BS5" s="52" t="s">
        <v>228</v>
      </c>
      <c r="BT5" s="52" t="s">
        <v>233</v>
      </c>
      <c r="BU5" s="52" t="s">
        <v>233</v>
      </c>
      <c r="BV5" s="52" t="s">
        <v>233</v>
      </c>
      <c r="BW5" s="52" t="s">
        <v>233</v>
      </c>
      <c r="BX5" s="52" t="s">
        <v>233</v>
      </c>
      <c r="BY5" s="52" t="s">
        <v>233</v>
      </c>
      <c r="BZ5" s="97" t="s">
        <v>229</v>
      </c>
      <c r="CA5" s="97" t="s">
        <v>229</v>
      </c>
      <c r="CB5" s="97" t="s">
        <v>229</v>
      </c>
      <c r="CC5" s="97" t="s">
        <v>229</v>
      </c>
      <c r="CD5" s="97" t="s">
        <v>229</v>
      </c>
      <c r="CE5" s="97" t="s">
        <v>229</v>
      </c>
      <c r="CF5" s="97" t="s">
        <v>232</v>
      </c>
      <c r="CG5" s="97" t="s">
        <v>232</v>
      </c>
      <c r="CH5" s="97" t="s">
        <v>232</v>
      </c>
      <c r="CI5" s="97" t="s">
        <v>232</v>
      </c>
      <c r="CJ5" s="97" t="s">
        <v>232</v>
      </c>
      <c r="CK5" s="97" t="s">
        <v>232</v>
      </c>
    </row>
    <row r="6" spans="1:103" s="5" customFormat="1" ht="48" customHeight="1">
      <c r="A6" s="3" t="s">
        <v>11</v>
      </c>
      <c r="B6" s="51">
        <f t="shared" si="0"/>
        <v>19</v>
      </c>
      <c r="C6" s="4" t="s">
        <v>260</v>
      </c>
      <c r="D6" s="59">
        <f t="shared" si="1"/>
        <v>8</v>
      </c>
      <c r="E6" s="45" t="s">
        <v>36</v>
      </c>
      <c r="F6" s="45" t="s">
        <v>12</v>
      </c>
      <c r="G6" s="45" t="s">
        <v>38</v>
      </c>
      <c r="H6" s="50">
        <f t="shared" si="2"/>
        <v>9</v>
      </c>
      <c r="I6" s="162"/>
      <c r="J6" s="159"/>
      <c r="K6" s="57">
        <v>3</v>
      </c>
      <c r="L6" s="98" t="s">
        <v>141</v>
      </c>
      <c r="M6" s="98" t="s">
        <v>141</v>
      </c>
      <c r="N6" s="98" t="s">
        <v>141</v>
      </c>
      <c r="O6" s="98" t="s">
        <v>142</v>
      </c>
      <c r="P6" s="98" t="s">
        <v>142</v>
      </c>
      <c r="Q6" s="98" t="s">
        <v>142</v>
      </c>
      <c r="R6" s="98" t="s">
        <v>142</v>
      </c>
      <c r="S6" s="98" t="s">
        <v>142</v>
      </c>
      <c r="T6" s="98" t="s">
        <v>142</v>
      </c>
      <c r="U6" s="52"/>
      <c r="V6" s="76" t="s">
        <v>664</v>
      </c>
      <c r="W6" s="76" t="s">
        <v>664</v>
      </c>
      <c r="X6" s="52"/>
      <c r="Y6" s="76" t="s">
        <v>664</v>
      </c>
      <c r="Z6" s="76" t="s">
        <v>664</v>
      </c>
      <c r="AA6" s="76" t="s">
        <v>664</v>
      </c>
      <c r="AB6" s="76" t="s">
        <v>664</v>
      </c>
      <c r="AC6" s="76" t="s">
        <v>408</v>
      </c>
      <c r="AD6" s="76" t="s">
        <v>408</v>
      </c>
      <c r="AE6" s="76" t="s">
        <v>408</v>
      </c>
      <c r="AF6" s="76" t="s">
        <v>409</v>
      </c>
      <c r="AG6" s="76" t="s">
        <v>409</v>
      </c>
      <c r="AH6" s="76" t="s">
        <v>409</v>
      </c>
      <c r="AI6" s="76" t="s">
        <v>409</v>
      </c>
      <c r="AJ6" s="76" t="s">
        <v>409</v>
      </c>
      <c r="AK6" s="76" t="s">
        <v>409</v>
      </c>
      <c r="AL6" s="76" t="s">
        <v>409</v>
      </c>
      <c r="AM6" s="76" t="s">
        <v>409</v>
      </c>
      <c r="AN6" s="76" t="s">
        <v>409</v>
      </c>
      <c r="AO6" s="76" t="s">
        <v>409</v>
      </c>
      <c r="AP6" s="119" t="s">
        <v>667</v>
      </c>
      <c r="AQ6" s="119" t="s">
        <v>667</v>
      </c>
      <c r="AR6" s="119" t="s">
        <v>668</v>
      </c>
      <c r="AS6" s="119" t="s">
        <v>668</v>
      </c>
      <c r="AT6" s="151"/>
      <c r="AU6" s="151"/>
      <c r="AV6" s="151"/>
      <c r="AW6" s="151"/>
      <c r="AX6" s="151"/>
      <c r="AY6" s="151"/>
      <c r="AZ6" s="151"/>
      <c r="BA6" s="151"/>
      <c r="BB6" s="119" t="s">
        <v>335</v>
      </c>
      <c r="BC6" s="119" t="s">
        <v>335</v>
      </c>
      <c r="BD6" s="119" t="s">
        <v>336</v>
      </c>
      <c r="BE6" s="119" t="s">
        <v>336</v>
      </c>
      <c r="BF6" s="52"/>
      <c r="BG6" s="52"/>
      <c r="BH6" s="89"/>
      <c r="BI6" s="52"/>
      <c r="BJ6" s="52"/>
      <c r="BK6" s="121">
        <v>3</v>
      </c>
      <c r="BL6" s="108" t="s">
        <v>172</v>
      </c>
      <c r="BM6" s="106" t="s">
        <v>227</v>
      </c>
      <c r="BN6" s="52" t="s">
        <v>230</v>
      </c>
      <c r="BO6" s="52" t="s">
        <v>230</v>
      </c>
      <c r="BP6" s="52" t="s">
        <v>230</v>
      </c>
      <c r="BQ6" s="52" t="s">
        <v>230</v>
      </c>
      <c r="BR6" s="52" t="s">
        <v>230</v>
      </c>
      <c r="BS6" s="52" t="s">
        <v>230</v>
      </c>
      <c r="BT6" s="52" t="s">
        <v>231</v>
      </c>
      <c r="BU6" s="52" t="s">
        <v>231</v>
      </c>
      <c r="BV6" s="52" t="s">
        <v>231</v>
      </c>
      <c r="BW6" s="52" t="s">
        <v>231</v>
      </c>
      <c r="BX6" s="52" t="s">
        <v>231</v>
      </c>
      <c r="BY6" s="52" t="s">
        <v>231</v>
      </c>
      <c r="BZ6" s="97" t="s">
        <v>234</v>
      </c>
      <c r="CA6" s="97" t="s">
        <v>234</v>
      </c>
      <c r="CB6" s="97" t="s">
        <v>234</v>
      </c>
      <c r="CC6" s="97" t="s">
        <v>234</v>
      </c>
      <c r="CD6" s="97" t="s">
        <v>234</v>
      </c>
      <c r="CE6" s="97" t="s">
        <v>234</v>
      </c>
      <c r="CF6" s="97" t="s">
        <v>235</v>
      </c>
      <c r="CG6" s="97" t="s">
        <v>235</v>
      </c>
      <c r="CH6" s="97" t="s">
        <v>235</v>
      </c>
      <c r="CI6" s="97" t="s">
        <v>235</v>
      </c>
      <c r="CJ6" s="97" t="s">
        <v>235</v>
      </c>
      <c r="CK6" s="97" t="s">
        <v>235</v>
      </c>
    </row>
    <row r="7" spans="1:103" s="5" customFormat="1" ht="48" customHeight="1">
      <c r="A7" s="3" t="s">
        <v>11</v>
      </c>
      <c r="B7" s="51">
        <f>COUNTIF(L7:BJ7,"ch wew *")</f>
        <v>20</v>
      </c>
      <c r="C7" s="4" t="s">
        <v>260</v>
      </c>
      <c r="D7" s="59">
        <f>COUNTIF(L7:BJ7,"ped*")</f>
        <v>10</v>
      </c>
      <c r="E7" s="45" t="s">
        <v>36</v>
      </c>
      <c r="F7" s="45" t="s">
        <v>12</v>
      </c>
      <c r="G7" s="45" t="s">
        <v>38</v>
      </c>
      <c r="H7" s="50">
        <f>COUNTIF(L7:BJ7,"chir*")</f>
        <v>9</v>
      </c>
      <c r="I7" s="162"/>
      <c r="J7" s="159"/>
      <c r="K7" s="57">
        <v>4</v>
      </c>
      <c r="L7" s="119" t="s">
        <v>262</v>
      </c>
      <c r="M7" s="119" t="s">
        <v>262</v>
      </c>
      <c r="N7" s="119" t="s">
        <v>262</v>
      </c>
      <c r="O7" s="119" t="s">
        <v>262</v>
      </c>
      <c r="P7" s="119" t="s">
        <v>262</v>
      </c>
      <c r="Q7" s="119" t="s">
        <v>262</v>
      </c>
      <c r="R7" s="119" t="s">
        <v>262</v>
      </c>
      <c r="S7" s="119" t="s">
        <v>262</v>
      </c>
      <c r="T7" s="119" t="s">
        <v>262</v>
      </c>
      <c r="U7" s="119" t="s">
        <v>262</v>
      </c>
      <c r="V7" s="98" t="s">
        <v>141</v>
      </c>
      <c r="W7" s="98" t="s">
        <v>141</v>
      </c>
      <c r="X7" s="98" t="s">
        <v>141</v>
      </c>
      <c r="Y7" s="98" t="s">
        <v>142</v>
      </c>
      <c r="Z7" s="98" t="s">
        <v>142</v>
      </c>
      <c r="AA7" s="98" t="s">
        <v>142</v>
      </c>
      <c r="AB7" s="98" t="s">
        <v>142</v>
      </c>
      <c r="AC7" s="98" t="s">
        <v>142</v>
      </c>
      <c r="AD7" s="98" t="s">
        <v>142</v>
      </c>
      <c r="AE7" s="52"/>
      <c r="AF7" s="76" t="s">
        <v>411</v>
      </c>
      <c r="AG7" s="76" t="s">
        <v>411</v>
      </c>
      <c r="AH7" s="76" t="s">
        <v>411</v>
      </c>
      <c r="AI7" s="76" t="s">
        <v>411</v>
      </c>
      <c r="AJ7" s="76" t="s">
        <v>411</v>
      </c>
      <c r="AK7" s="76" t="s">
        <v>411</v>
      </c>
      <c r="AL7" s="76" t="s">
        <v>411</v>
      </c>
      <c r="AM7" s="76" t="s">
        <v>411</v>
      </c>
      <c r="AN7" s="76" t="s">
        <v>411</v>
      </c>
      <c r="AO7" s="76" t="s">
        <v>411</v>
      </c>
      <c r="AP7" s="52"/>
      <c r="AQ7" s="52"/>
      <c r="AR7" s="52"/>
      <c r="AS7" s="52"/>
      <c r="AT7" s="107"/>
      <c r="AU7" s="107"/>
      <c r="AV7" s="107"/>
      <c r="AW7" s="107"/>
      <c r="AY7" s="76" t="s">
        <v>644</v>
      </c>
      <c r="AZ7" s="76" t="s">
        <v>644</v>
      </c>
      <c r="BA7" s="76" t="s">
        <v>644</v>
      </c>
      <c r="BB7" s="76" t="s">
        <v>644</v>
      </c>
      <c r="BC7" s="76" t="s">
        <v>644</v>
      </c>
      <c r="BD7" s="76" t="s">
        <v>644</v>
      </c>
      <c r="BE7" s="76" t="s">
        <v>644</v>
      </c>
      <c r="BF7" s="76" t="s">
        <v>644</v>
      </c>
      <c r="BG7" s="76" t="s">
        <v>644</v>
      </c>
      <c r="BH7" s="89"/>
      <c r="BI7" s="52"/>
      <c r="BJ7" s="76" t="s">
        <v>644</v>
      </c>
      <c r="BK7" s="121">
        <v>4</v>
      </c>
      <c r="BL7" s="108" t="s">
        <v>170</v>
      </c>
      <c r="BM7" s="106" t="s">
        <v>236</v>
      </c>
      <c r="BN7" s="52" t="s">
        <v>298</v>
      </c>
      <c r="BO7" s="52" t="s">
        <v>299</v>
      </c>
      <c r="BP7" s="52" t="s">
        <v>298</v>
      </c>
      <c r="BQ7" s="52" t="s">
        <v>299</v>
      </c>
      <c r="BR7" s="52" t="s">
        <v>299</v>
      </c>
      <c r="BS7" s="52" t="s">
        <v>298</v>
      </c>
      <c r="BT7" s="52" t="s">
        <v>300</v>
      </c>
      <c r="BU7" s="52" t="s">
        <v>300</v>
      </c>
      <c r="BV7" s="97" t="s">
        <v>302</v>
      </c>
      <c r="BW7" s="97" t="s">
        <v>302</v>
      </c>
      <c r="BX7" s="52" t="s">
        <v>298</v>
      </c>
      <c r="BY7" s="97" t="s">
        <v>302</v>
      </c>
      <c r="BZ7" s="97" t="s">
        <v>302</v>
      </c>
      <c r="CA7" s="97" t="s">
        <v>302</v>
      </c>
      <c r="CB7" s="97" t="s">
        <v>301</v>
      </c>
      <c r="CC7" s="52" t="s">
        <v>298</v>
      </c>
      <c r="CD7" s="97" t="s">
        <v>301</v>
      </c>
      <c r="CE7" s="52" t="s">
        <v>298</v>
      </c>
      <c r="CF7" s="97" t="s">
        <v>301</v>
      </c>
      <c r="CG7" s="97" t="s">
        <v>301</v>
      </c>
      <c r="CH7" s="97" t="s">
        <v>301</v>
      </c>
      <c r="CI7" s="97" t="s">
        <v>301</v>
      </c>
      <c r="CJ7" s="52" t="s">
        <v>299</v>
      </c>
      <c r="CK7" s="97" t="s">
        <v>301</v>
      </c>
    </row>
    <row r="8" spans="1:103" s="5" customFormat="1" ht="48" customHeight="1">
      <c r="A8" s="3" t="s">
        <v>11</v>
      </c>
      <c r="B8" s="51">
        <f t="shared" si="0"/>
        <v>20</v>
      </c>
      <c r="C8" s="4" t="s">
        <v>260</v>
      </c>
      <c r="D8" s="59">
        <f t="shared" si="1"/>
        <v>9</v>
      </c>
      <c r="E8" s="45" t="s">
        <v>36</v>
      </c>
      <c r="F8" s="45" t="s">
        <v>12</v>
      </c>
      <c r="G8" s="45" t="s">
        <v>38</v>
      </c>
      <c r="H8" s="50">
        <f t="shared" si="2"/>
        <v>9</v>
      </c>
      <c r="I8" s="162"/>
      <c r="J8" s="159"/>
      <c r="K8" s="57">
        <v>5</v>
      </c>
      <c r="L8" s="52"/>
      <c r="M8" s="98" t="s">
        <v>140</v>
      </c>
      <c r="N8" s="98" t="s">
        <v>140</v>
      </c>
      <c r="O8" s="98" t="s">
        <v>140</v>
      </c>
      <c r="P8" s="98" t="s">
        <v>139</v>
      </c>
      <c r="Q8" s="98" t="s">
        <v>139</v>
      </c>
      <c r="R8" s="98" t="s">
        <v>139</v>
      </c>
      <c r="S8" s="98" t="s">
        <v>139</v>
      </c>
      <c r="T8" s="98" t="s">
        <v>139</v>
      </c>
      <c r="U8" s="98" t="s">
        <v>139</v>
      </c>
      <c r="V8" s="52"/>
      <c r="W8" s="52"/>
      <c r="X8" s="52"/>
      <c r="Y8" s="52"/>
      <c r="Z8" s="52"/>
      <c r="AA8" s="52"/>
      <c r="AB8" s="119" t="s">
        <v>252</v>
      </c>
      <c r="AC8" s="119" t="s">
        <v>252</v>
      </c>
      <c r="AD8" s="119" t="s">
        <v>252</v>
      </c>
      <c r="AE8" s="119" t="s">
        <v>252</v>
      </c>
      <c r="AF8" s="52"/>
      <c r="AG8" s="52"/>
      <c r="AH8" s="52"/>
      <c r="AI8" s="119" t="s">
        <v>678</v>
      </c>
      <c r="AJ8" s="119" t="s">
        <v>678</v>
      </c>
      <c r="AK8" s="119" t="s">
        <v>678</v>
      </c>
      <c r="AL8" s="119" t="s">
        <v>678</v>
      </c>
      <c r="AM8" s="119" t="s">
        <v>679</v>
      </c>
      <c r="AO8" s="76" t="s">
        <v>412</v>
      </c>
      <c r="AP8" s="76" t="s">
        <v>412</v>
      </c>
      <c r="AQ8" s="76" t="s">
        <v>412</v>
      </c>
      <c r="AR8" s="76" t="s">
        <v>412</v>
      </c>
      <c r="AS8" s="76" t="s">
        <v>412</v>
      </c>
      <c r="AT8" s="76" t="s">
        <v>412</v>
      </c>
      <c r="AU8" s="76" t="s">
        <v>412</v>
      </c>
      <c r="AV8" s="76" t="s">
        <v>412</v>
      </c>
      <c r="AW8" s="76" t="s">
        <v>412</v>
      </c>
      <c r="AX8" s="76" t="s">
        <v>412</v>
      </c>
      <c r="AY8" s="76" t="s">
        <v>413</v>
      </c>
      <c r="AZ8" s="76" t="s">
        <v>413</v>
      </c>
      <c r="BA8" s="76" t="s">
        <v>413</v>
      </c>
      <c r="BB8" s="76" t="s">
        <v>413</v>
      </c>
      <c r="BC8" s="76" t="s">
        <v>413</v>
      </c>
      <c r="BD8" s="76" t="s">
        <v>413</v>
      </c>
      <c r="BE8" s="76" t="s">
        <v>413</v>
      </c>
      <c r="BF8" s="76" t="s">
        <v>413</v>
      </c>
      <c r="BG8" s="76" t="s">
        <v>413</v>
      </c>
      <c r="BH8" s="89"/>
      <c r="BI8" s="52"/>
      <c r="BJ8" s="76" t="s">
        <v>413</v>
      </c>
      <c r="BK8" s="121">
        <v>5</v>
      </c>
      <c r="BL8" s="108" t="s">
        <v>162</v>
      </c>
      <c r="BM8" s="106" t="s">
        <v>64</v>
      </c>
      <c r="BN8" s="52" t="s">
        <v>185</v>
      </c>
      <c r="BO8" s="52" t="s">
        <v>185</v>
      </c>
      <c r="BP8" s="52" t="s">
        <v>185</v>
      </c>
      <c r="BQ8" s="52" t="s">
        <v>185</v>
      </c>
      <c r="BR8" s="52" t="s">
        <v>185</v>
      </c>
      <c r="BS8" s="52" t="s">
        <v>185</v>
      </c>
      <c r="BT8" s="52" t="s">
        <v>185</v>
      </c>
      <c r="BU8" s="52" t="s">
        <v>185</v>
      </c>
      <c r="BV8" s="52" t="s">
        <v>185</v>
      </c>
      <c r="BW8" s="52" t="s">
        <v>185</v>
      </c>
      <c r="BX8" s="52" t="s">
        <v>185</v>
      </c>
      <c r="BY8" s="52" t="s">
        <v>185</v>
      </c>
      <c r="BZ8" s="97" t="s">
        <v>225</v>
      </c>
      <c r="CA8" s="97" t="s">
        <v>225</v>
      </c>
      <c r="CB8" s="97" t="s">
        <v>225</v>
      </c>
      <c r="CC8" s="97" t="s">
        <v>225</v>
      </c>
      <c r="CD8" s="97" t="s">
        <v>225</v>
      </c>
      <c r="CE8" s="97" t="s">
        <v>225</v>
      </c>
      <c r="CF8" s="97" t="s">
        <v>225</v>
      </c>
      <c r="CG8" s="97" t="s">
        <v>225</v>
      </c>
      <c r="CH8" s="97" t="s">
        <v>225</v>
      </c>
      <c r="CI8" s="97" t="s">
        <v>225</v>
      </c>
      <c r="CJ8" s="97" t="s">
        <v>225</v>
      </c>
      <c r="CK8" s="97" t="s">
        <v>225</v>
      </c>
    </row>
    <row r="9" spans="1:103" s="5" customFormat="1" ht="48" customHeight="1">
      <c r="A9" s="3" t="s">
        <v>11</v>
      </c>
      <c r="B9" s="51">
        <f t="shared" si="0"/>
        <v>19</v>
      </c>
      <c r="C9" s="4" t="s">
        <v>260</v>
      </c>
      <c r="D9" s="59">
        <f t="shared" si="1"/>
        <v>9</v>
      </c>
      <c r="E9" s="45" t="s">
        <v>36</v>
      </c>
      <c r="F9" s="45" t="s">
        <v>12</v>
      </c>
      <c r="G9" s="45" t="s">
        <v>38</v>
      </c>
      <c r="H9" s="50">
        <f t="shared" si="2"/>
        <v>9</v>
      </c>
      <c r="I9" s="162"/>
      <c r="J9" s="159"/>
      <c r="K9" s="57">
        <v>6</v>
      </c>
      <c r="L9" s="52"/>
      <c r="M9" s="52"/>
      <c r="N9" s="52"/>
      <c r="O9" s="52"/>
      <c r="P9" s="52"/>
      <c r="Q9" s="52"/>
      <c r="R9" s="52"/>
      <c r="S9" s="52"/>
      <c r="T9" s="52"/>
      <c r="U9" s="98" t="s">
        <v>143</v>
      </c>
      <c r="V9" s="98" t="s">
        <v>143</v>
      </c>
      <c r="W9" s="98" t="s">
        <v>143</v>
      </c>
      <c r="X9" s="98" t="s">
        <v>144</v>
      </c>
      <c r="Y9" s="98" t="s">
        <v>144</v>
      </c>
      <c r="Z9" s="98" t="s">
        <v>144</v>
      </c>
      <c r="AA9" s="98" t="s">
        <v>144</v>
      </c>
      <c r="AB9" s="98" t="s">
        <v>144</v>
      </c>
      <c r="AC9" s="98" t="s">
        <v>144</v>
      </c>
      <c r="AE9" s="76" t="s">
        <v>643</v>
      </c>
      <c r="AF9" s="76" t="s">
        <v>643</v>
      </c>
      <c r="AG9" s="76" t="s">
        <v>643</v>
      </c>
      <c r="AH9" s="76" t="s">
        <v>643</v>
      </c>
      <c r="AI9" s="76" t="s">
        <v>643</v>
      </c>
      <c r="AJ9" s="76" t="s">
        <v>643</v>
      </c>
      <c r="AK9" s="76" t="s">
        <v>643</v>
      </c>
      <c r="AL9" s="76" t="s">
        <v>643</v>
      </c>
      <c r="AM9" s="76" t="s">
        <v>643</v>
      </c>
      <c r="AN9" s="76" t="s">
        <v>643</v>
      </c>
      <c r="AO9" s="52"/>
      <c r="AP9" s="76" t="s">
        <v>664</v>
      </c>
      <c r="AQ9" s="76" t="s">
        <v>664</v>
      </c>
      <c r="AR9" s="52"/>
      <c r="AS9" s="76" t="s">
        <v>664</v>
      </c>
      <c r="AT9" s="76" t="s">
        <v>664</v>
      </c>
      <c r="AU9" s="76" t="s">
        <v>664</v>
      </c>
      <c r="AV9" s="76" t="s">
        <v>664</v>
      </c>
      <c r="AW9" s="76" t="s">
        <v>414</v>
      </c>
      <c r="AX9" s="76" t="s">
        <v>414</v>
      </c>
      <c r="AY9" s="76" t="s">
        <v>414</v>
      </c>
      <c r="AZ9" s="119" t="s">
        <v>252</v>
      </c>
      <c r="BA9" s="119" t="s">
        <v>252</v>
      </c>
      <c r="BB9" s="119" t="s">
        <v>252</v>
      </c>
      <c r="BC9" s="119" t="s">
        <v>325</v>
      </c>
      <c r="BD9" s="119" t="s">
        <v>325</v>
      </c>
      <c r="BE9" s="119" t="s">
        <v>325</v>
      </c>
      <c r="BF9" s="119" t="s">
        <v>325</v>
      </c>
      <c r="BG9" s="119" t="s">
        <v>325</v>
      </c>
      <c r="BH9" s="89"/>
      <c r="BI9" s="151"/>
      <c r="BJ9" s="119" t="s">
        <v>325</v>
      </c>
      <c r="BK9" s="121">
        <v>6</v>
      </c>
      <c r="BL9" s="108" t="s">
        <v>162</v>
      </c>
      <c r="BM9" s="106" t="s">
        <v>173</v>
      </c>
      <c r="BN9" s="52" t="s">
        <v>186</v>
      </c>
      <c r="BO9" s="52" t="s">
        <v>186</v>
      </c>
      <c r="BP9" s="52" t="s">
        <v>186</v>
      </c>
      <c r="BQ9" s="52" t="s">
        <v>186</v>
      </c>
      <c r="BR9" s="52" t="s">
        <v>186</v>
      </c>
      <c r="BS9" s="52" t="s">
        <v>186</v>
      </c>
      <c r="BT9" s="52" t="s">
        <v>186</v>
      </c>
      <c r="BU9" s="52" t="s">
        <v>186</v>
      </c>
      <c r="BV9" s="52" t="s">
        <v>186</v>
      </c>
      <c r="BW9" s="52" t="s">
        <v>186</v>
      </c>
      <c r="BX9" s="52" t="s">
        <v>186</v>
      </c>
      <c r="BY9" s="52" t="s">
        <v>186</v>
      </c>
      <c r="BZ9" s="97" t="s">
        <v>224</v>
      </c>
      <c r="CA9" s="97" t="s">
        <v>224</v>
      </c>
      <c r="CB9" s="97" t="s">
        <v>224</v>
      </c>
      <c r="CC9" s="97" t="s">
        <v>224</v>
      </c>
      <c r="CD9" s="97" t="s">
        <v>224</v>
      </c>
      <c r="CE9" s="97" t="s">
        <v>224</v>
      </c>
      <c r="CF9" s="97" t="s">
        <v>224</v>
      </c>
      <c r="CG9" s="97" t="s">
        <v>224</v>
      </c>
      <c r="CH9" s="97" t="s">
        <v>224</v>
      </c>
      <c r="CI9" s="97" t="s">
        <v>224</v>
      </c>
      <c r="CJ9" s="97" t="s">
        <v>224</v>
      </c>
      <c r="CK9" s="97" t="s">
        <v>224</v>
      </c>
    </row>
    <row r="10" spans="1:103" s="5" customFormat="1" ht="48" customHeight="1">
      <c r="A10" s="3" t="s">
        <v>11</v>
      </c>
      <c r="B10" s="51">
        <f>COUNTIF(Q10:BJ10,"ch wew *")</f>
        <v>20</v>
      </c>
      <c r="C10" s="4" t="s">
        <v>260</v>
      </c>
      <c r="D10" s="59">
        <f>COUNTIF(Q10:BJ10,"ped*")</f>
        <v>9</v>
      </c>
      <c r="E10" s="45" t="s">
        <v>36</v>
      </c>
      <c r="F10" s="45" t="s">
        <v>12</v>
      </c>
      <c r="G10" s="45" t="s">
        <v>38</v>
      </c>
      <c r="H10" s="50">
        <f>COUNTIF(Q10:BJ10,"chir*")</f>
        <v>9</v>
      </c>
      <c r="I10" s="162"/>
      <c r="J10" s="159"/>
      <c r="K10" s="57">
        <v>7</v>
      </c>
      <c r="L10" s="151"/>
      <c r="M10" s="151"/>
      <c r="N10" s="151"/>
      <c r="O10" s="151"/>
      <c r="P10" s="151"/>
      <c r="Q10" s="76" t="s">
        <v>415</v>
      </c>
      <c r="R10" s="76" t="s">
        <v>415</v>
      </c>
      <c r="S10" s="76" t="s">
        <v>415</v>
      </c>
      <c r="T10" s="76" t="s">
        <v>415</v>
      </c>
      <c r="U10" s="76" t="s">
        <v>415</v>
      </c>
      <c r="V10" s="98" t="s">
        <v>244</v>
      </c>
      <c r="W10" s="98" t="s">
        <v>244</v>
      </c>
      <c r="X10" s="98" t="s">
        <v>244</v>
      </c>
      <c r="Y10" s="98" t="s">
        <v>245</v>
      </c>
      <c r="Z10" s="98" t="s">
        <v>245</v>
      </c>
      <c r="AA10" s="98" t="s">
        <v>245</v>
      </c>
      <c r="AB10" s="98" t="s">
        <v>245</v>
      </c>
      <c r="AC10" s="98" t="s">
        <v>245</v>
      </c>
      <c r="AD10" s="98" t="s">
        <v>245</v>
      </c>
      <c r="AE10" s="76" t="s">
        <v>416</v>
      </c>
      <c r="AF10" s="76" t="s">
        <v>416</v>
      </c>
      <c r="AG10" s="76" t="s">
        <v>416</v>
      </c>
      <c r="AH10" s="151"/>
      <c r="AI10" s="76" t="s">
        <v>416</v>
      </c>
      <c r="AJ10" s="76" t="s">
        <v>416</v>
      </c>
      <c r="AK10" s="76" t="s">
        <v>416</v>
      </c>
      <c r="AL10" s="76" t="s">
        <v>416</v>
      </c>
      <c r="AM10" s="151"/>
      <c r="AN10" s="76" t="s">
        <v>416</v>
      </c>
      <c r="AO10" s="76" t="s">
        <v>416</v>
      </c>
      <c r="AP10" s="76" t="s">
        <v>416</v>
      </c>
      <c r="AQ10" s="119" t="s">
        <v>252</v>
      </c>
      <c r="AR10" s="119" t="s">
        <v>252</v>
      </c>
      <c r="AS10" s="119" t="s">
        <v>252</v>
      </c>
      <c r="AT10" s="119" t="s">
        <v>325</v>
      </c>
      <c r="AU10" s="119" t="s">
        <v>325</v>
      </c>
      <c r="AV10" s="119" t="s">
        <v>325</v>
      </c>
      <c r="AW10" s="119" t="s">
        <v>325</v>
      </c>
      <c r="AX10" s="119" t="s">
        <v>325</v>
      </c>
      <c r="AY10" s="119" t="s">
        <v>325</v>
      </c>
      <c r="AZ10" s="76" t="s">
        <v>415</v>
      </c>
      <c r="BA10" s="76" t="s">
        <v>415</v>
      </c>
      <c r="BB10" s="76" t="s">
        <v>415</v>
      </c>
      <c r="BC10" s="76" t="s">
        <v>415</v>
      </c>
      <c r="BD10" s="76" t="s">
        <v>415</v>
      </c>
      <c r="BE10" s="52"/>
      <c r="BF10" s="52"/>
      <c r="BG10" s="52"/>
      <c r="BH10" s="89"/>
      <c r="BI10" s="52"/>
      <c r="BJ10" s="52"/>
      <c r="BK10" s="121">
        <v>7</v>
      </c>
      <c r="BL10" s="108" t="s">
        <v>635</v>
      </c>
      <c r="BM10" s="106" t="s">
        <v>661</v>
      </c>
      <c r="BN10" s="52" t="s">
        <v>636</v>
      </c>
      <c r="BO10" s="52" t="s">
        <v>636</v>
      </c>
      <c r="BP10" s="52" t="s">
        <v>636</v>
      </c>
      <c r="BQ10" s="52" t="s">
        <v>670</v>
      </c>
      <c r="BR10" s="52" t="s">
        <v>663</v>
      </c>
      <c r="BS10" s="52" t="s">
        <v>663</v>
      </c>
      <c r="BT10" s="52" t="s">
        <v>663</v>
      </c>
      <c r="BU10" s="52" t="s">
        <v>663</v>
      </c>
      <c r="BV10" s="52" t="s">
        <v>663</v>
      </c>
      <c r="BW10" s="52" t="s">
        <v>663</v>
      </c>
      <c r="BX10" s="52" t="s">
        <v>663</v>
      </c>
      <c r="BY10" s="52" t="s">
        <v>670</v>
      </c>
      <c r="BZ10" s="97" t="s">
        <v>637</v>
      </c>
      <c r="CA10" s="97" t="s">
        <v>637</v>
      </c>
      <c r="CB10" s="97" t="s">
        <v>637</v>
      </c>
      <c r="CC10" s="97" t="s">
        <v>637</v>
      </c>
      <c r="CD10" s="97" t="s">
        <v>637</v>
      </c>
      <c r="CE10" s="97" t="s">
        <v>637</v>
      </c>
      <c r="CF10" s="97" t="s">
        <v>637</v>
      </c>
      <c r="CG10" s="97" t="s">
        <v>637</v>
      </c>
      <c r="CH10" s="97" t="s">
        <v>637</v>
      </c>
      <c r="CI10" s="97" t="s">
        <v>637</v>
      </c>
      <c r="CJ10" s="97" t="s">
        <v>637</v>
      </c>
      <c r="CK10" s="97" t="s">
        <v>637</v>
      </c>
    </row>
    <row r="11" spans="1:103" s="5" customFormat="1" ht="48" customHeight="1">
      <c r="A11" s="3" t="s">
        <v>11</v>
      </c>
      <c r="B11" s="51">
        <f>COUNTIF(Q11:BJ11,"ch wew *")</f>
        <v>20</v>
      </c>
      <c r="C11" s="4" t="s">
        <v>260</v>
      </c>
      <c r="D11" s="59">
        <f>COUNTIF(Q11:BJ11,"ped*")</f>
        <v>10</v>
      </c>
      <c r="E11" s="45" t="s">
        <v>36</v>
      </c>
      <c r="F11" s="45" t="s">
        <v>12</v>
      </c>
      <c r="G11" s="45" t="s">
        <v>38</v>
      </c>
      <c r="H11" s="50">
        <f>COUNTIF(Q11:BJ11,"chir*")</f>
        <v>9</v>
      </c>
      <c r="I11" s="162"/>
      <c r="J11" s="159"/>
      <c r="K11" s="57">
        <v>8</v>
      </c>
      <c r="L11" s="151"/>
      <c r="M11" s="151"/>
      <c r="N11" s="151"/>
      <c r="O11" s="151"/>
      <c r="P11" s="151"/>
      <c r="Q11" s="76" t="s">
        <v>418</v>
      </c>
      <c r="R11" s="76" t="s">
        <v>418</v>
      </c>
      <c r="S11" s="76" t="s">
        <v>418</v>
      </c>
      <c r="T11" s="76" t="s">
        <v>418</v>
      </c>
      <c r="U11" s="76" t="s">
        <v>418</v>
      </c>
      <c r="V11" s="76" t="s">
        <v>118</v>
      </c>
      <c r="W11" s="76" t="s">
        <v>118</v>
      </c>
      <c r="X11" s="76" t="s">
        <v>118</v>
      </c>
      <c r="Y11" s="76" t="s">
        <v>118</v>
      </c>
      <c r="Z11" s="76" t="s">
        <v>118</v>
      </c>
      <c r="AA11" s="76" t="s">
        <v>118</v>
      </c>
      <c r="AB11" s="76" t="s">
        <v>118</v>
      </c>
      <c r="AC11" s="76" t="s">
        <v>118</v>
      </c>
      <c r="AD11" s="76" t="s">
        <v>118</v>
      </c>
      <c r="AE11" s="76" t="s">
        <v>118</v>
      </c>
      <c r="AF11" s="119" t="s">
        <v>253</v>
      </c>
      <c r="AG11" s="119" t="s">
        <v>253</v>
      </c>
      <c r="AH11" s="119" t="s">
        <v>253</v>
      </c>
      <c r="AI11" s="119" t="s">
        <v>253</v>
      </c>
      <c r="AJ11" s="119" t="s">
        <v>253</v>
      </c>
      <c r="AK11" s="119" t="s">
        <v>253</v>
      </c>
      <c r="AL11" s="119" t="s">
        <v>253</v>
      </c>
      <c r="AM11" s="119" t="s">
        <v>253</v>
      </c>
      <c r="AN11" s="119" t="s">
        <v>253</v>
      </c>
      <c r="AO11" s="119" t="s">
        <v>253</v>
      </c>
      <c r="AP11" s="98" t="s">
        <v>244</v>
      </c>
      <c r="AQ11" s="98" t="s">
        <v>244</v>
      </c>
      <c r="AR11" s="98" t="s">
        <v>244</v>
      </c>
      <c r="AS11" s="98" t="s">
        <v>245</v>
      </c>
      <c r="AT11" s="98" t="s">
        <v>245</v>
      </c>
      <c r="AU11" s="98" t="s">
        <v>245</v>
      </c>
      <c r="AV11" s="98" t="s">
        <v>245</v>
      </c>
      <c r="AW11" s="98" t="s">
        <v>245</v>
      </c>
      <c r="AX11" s="98" t="s">
        <v>245</v>
      </c>
      <c r="AY11" s="52"/>
      <c r="AZ11" s="76" t="s">
        <v>417</v>
      </c>
      <c r="BA11" s="76" t="s">
        <v>417</v>
      </c>
      <c r="BB11" s="76" t="s">
        <v>417</v>
      </c>
      <c r="BC11" s="76" t="s">
        <v>417</v>
      </c>
      <c r="BD11" s="76" t="s">
        <v>417</v>
      </c>
      <c r="BE11" s="52"/>
      <c r="BF11" s="52"/>
      <c r="BG11" s="52"/>
      <c r="BH11" s="89"/>
      <c r="BI11" s="52"/>
      <c r="BJ11" s="52"/>
      <c r="BK11" s="121">
        <v>8</v>
      </c>
      <c r="BL11" s="108" t="s">
        <v>169</v>
      </c>
      <c r="BM11" s="106" t="s">
        <v>53</v>
      </c>
      <c r="BN11" s="52" t="s">
        <v>187</v>
      </c>
      <c r="BO11" s="52" t="s">
        <v>187</v>
      </c>
      <c r="BP11" s="52" t="s">
        <v>187</v>
      </c>
      <c r="BQ11" s="52" t="s">
        <v>187</v>
      </c>
      <c r="BR11" s="52" t="s">
        <v>187</v>
      </c>
      <c r="BS11" s="52" t="s">
        <v>187</v>
      </c>
      <c r="BT11" s="52" t="s">
        <v>187</v>
      </c>
      <c r="BU11" s="52" t="s">
        <v>187</v>
      </c>
      <c r="BV11" s="52" t="s">
        <v>187</v>
      </c>
      <c r="BW11" s="52" t="s">
        <v>187</v>
      </c>
      <c r="BX11" s="52" t="s">
        <v>187</v>
      </c>
      <c r="BY11" s="52" t="s">
        <v>187</v>
      </c>
      <c r="BZ11" s="97" t="s">
        <v>223</v>
      </c>
      <c r="CA11" s="97" t="s">
        <v>223</v>
      </c>
      <c r="CB11" s="97" t="s">
        <v>223</v>
      </c>
      <c r="CC11" s="97" t="s">
        <v>223</v>
      </c>
      <c r="CD11" s="97" t="s">
        <v>223</v>
      </c>
      <c r="CE11" s="97" t="s">
        <v>223</v>
      </c>
      <c r="CF11" s="97" t="s">
        <v>223</v>
      </c>
      <c r="CG11" s="97" t="s">
        <v>223</v>
      </c>
      <c r="CH11" s="97" t="s">
        <v>223</v>
      </c>
      <c r="CI11" s="97" t="s">
        <v>223</v>
      </c>
      <c r="CJ11" s="97" t="s">
        <v>223</v>
      </c>
      <c r="CK11" s="97" t="s">
        <v>223</v>
      </c>
    </row>
    <row r="12" spans="1:103" s="5" customFormat="1" ht="48" customHeight="1">
      <c r="A12" s="3" t="s">
        <v>11</v>
      </c>
      <c r="B12" s="51">
        <f t="shared" ref="B12:B16" si="3">COUNTIF(L12:BJ12,"ch wew *")</f>
        <v>19</v>
      </c>
      <c r="C12" s="4" t="s">
        <v>260</v>
      </c>
      <c r="D12" s="59">
        <f t="shared" ref="D12:D16" si="4">COUNTIF(L12:BJ12,"ped*")</f>
        <v>10</v>
      </c>
      <c r="E12" s="45" t="s">
        <v>36</v>
      </c>
      <c r="F12" s="45" t="s">
        <v>12</v>
      </c>
      <c r="G12" s="45" t="s">
        <v>38</v>
      </c>
      <c r="H12" s="50">
        <f t="shared" ref="H12:H16" si="5">COUNTIF(L12:BJ12,"chir*")</f>
        <v>9</v>
      </c>
      <c r="I12" s="162"/>
      <c r="J12" s="159"/>
      <c r="K12" s="57">
        <v>9</v>
      </c>
      <c r="L12" s="98" t="s">
        <v>244</v>
      </c>
      <c r="M12" s="98" t="s">
        <v>244</v>
      </c>
      <c r="N12" s="98" t="s">
        <v>244</v>
      </c>
      <c r="O12" s="98" t="s">
        <v>245</v>
      </c>
      <c r="P12" s="98" t="s">
        <v>245</v>
      </c>
      <c r="Q12" s="98" t="s">
        <v>245</v>
      </c>
      <c r="R12" s="98" t="s">
        <v>245</v>
      </c>
      <c r="S12" s="98" t="s">
        <v>245</v>
      </c>
      <c r="T12" s="98" t="s">
        <v>245</v>
      </c>
      <c r="U12" s="76" t="s">
        <v>123</v>
      </c>
      <c r="V12" s="76" t="s">
        <v>123</v>
      </c>
      <c r="W12" s="151"/>
      <c r="X12" s="76" t="s">
        <v>123</v>
      </c>
      <c r="Y12" s="76" t="s">
        <v>123</v>
      </c>
      <c r="Z12" s="76" t="s">
        <v>123</v>
      </c>
      <c r="AA12" s="76" t="s">
        <v>123</v>
      </c>
      <c r="AB12" s="76" t="s">
        <v>123</v>
      </c>
      <c r="AC12" s="76" t="s">
        <v>123</v>
      </c>
      <c r="AD12" s="76" t="s">
        <v>123</v>
      </c>
      <c r="AE12" s="76" t="s">
        <v>123</v>
      </c>
      <c r="AF12" s="76" t="s">
        <v>664</v>
      </c>
      <c r="AG12" s="76" t="s">
        <v>664</v>
      </c>
      <c r="AH12" s="52"/>
      <c r="AI12" s="76" t="s">
        <v>664</v>
      </c>
      <c r="AJ12" s="76" t="s">
        <v>664</v>
      </c>
      <c r="AK12" s="76" t="s">
        <v>664</v>
      </c>
      <c r="AL12" s="76" t="s">
        <v>664</v>
      </c>
      <c r="AM12" s="76" t="s">
        <v>408</v>
      </c>
      <c r="AN12" s="76" t="s">
        <v>408</v>
      </c>
      <c r="AO12" s="76" t="s">
        <v>408</v>
      </c>
      <c r="AP12" s="119" t="s">
        <v>253</v>
      </c>
      <c r="AQ12" s="119" t="s">
        <v>253</v>
      </c>
      <c r="AR12" s="119" t="s">
        <v>253</v>
      </c>
      <c r="AS12" s="119" t="s">
        <v>253</v>
      </c>
      <c r="AT12" s="119" t="s">
        <v>253</v>
      </c>
      <c r="AU12" s="119" t="s">
        <v>253</v>
      </c>
      <c r="AV12" s="119" t="s">
        <v>253</v>
      </c>
      <c r="AW12" s="119" t="s">
        <v>253</v>
      </c>
      <c r="AX12" s="119" t="s">
        <v>253</v>
      </c>
      <c r="AY12" s="119" t="s">
        <v>253</v>
      </c>
      <c r="AZ12" s="52"/>
      <c r="BA12" s="52"/>
      <c r="BB12" s="52"/>
      <c r="BC12" s="52"/>
      <c r="BD12" s="52"/>
      <c r="BE12" s="52"/>
      <c r="BF12" s="52"/>
      <c r="BG12" s="52"/>
      <c r="BH12" s="89"/>
      <c r="BI12" s="52"/>
      <c r="BJ12" s="52"/>
      <c r="BK12" s="121">
        <v>9</v>
      </c>
      <c r="BL12" s="108" t="s">
        <v>169</v>
      </c>
      <c r="BM12" s="106" t="s">
        <v>237</v>
      </c>
      <c r="BN12" s="52" t="s">
        <v>239</v>
      </c>
      <c r="BO12" s="52" t="s">
        <v>239</v>
      </c>
      <c r="BP12" s="52" t="s">
        <v>239</v>
      </c>
      <c r="BQ12" s="52" t="s">
        <v>239</v>
      </c>
      <c r="BR12" s="52" t="s">
        <v>238</v>
      </c>
      <c r="BS12" s="52" t="s">
        <v>238</v>
      </c>
      <c r="BT12" s="52" t="s">
        <v>238</v>
      </c>
      <c r="BU12" s="52" t="s">
        <v>238</v>
      </c>
      <c r="BV12" s="52" t="s">
        <v>239</v>
      </c>
      <c r="BW12" s="52" t="s">
        <v>239</v>
      </c>
      <c r="BX12" s="52" t="s">
        <v>239</v>
      </c>
      <c r="BY12" s="52" t="s">
        <v>239</v>
      </c>
      <c r="BZ12" s="97" t="s">
        <v>240</v>
      </c>
      <c r="CA12" s="97" t="s">
        <v>240</v>
      </c>
      <c r="CB12" s="97" t="s">
        <v>240</v>
      </c>
      <c r="CC12" s="97" t="s">
        <v>240</v>
      </c>
      <c r="CD12" s="97" t="s">
        <v>241</v>
      </c>
      <c r="CE12" s="97" t="s">
        <v>241</v>
      </c>
      <c r="CF12" s="97" t="s">
        <v>241</v>
      </c>
      <c r="CG12" s="97" t="s">
        <v>241</v>
      </c>
      <c r="CH12" s="97" t="s">
        <v>241</v>
      </c>
      <c r="CI12" s="97" t="s">
        <v>241</v>
      </c>
      <c r="CJ12" s="97" t="s">
        <v>241</v>
      </c>
      <c r="CK12" s="97" t="s">
        <v>241</v>
      </c>
    </row>
    <row r="13" spans="1:103" s="5" customFormat="1" ht="48" customHeight="1">
      <c r="A13" s="3" t="s">
        <v>11</v>
      </c>
      <c r="B13" s="51">
        <f t="shared" si="3"/>
        <v>19</v>
      </c>
      <c r="C13" s="4" t="s">
        <v>260</v>
      </c>
      <c r="D13" s="59">
        <f t="shared" si="4"/>
        <v>10</v>
      </c>
      <c r="E13" s="45" t="s">
        <v>36</v>
      </c>
      <c r="F13" s="45" t="s">
        <v>12</v>
      </c>
      <c r="G13" s="45" t="s">
        <v>38</v>
      </c>
      <c r="H13" s="50">
        <f t="shared" si="5"/>
        <v>9</v>
      </c>
      <c r="I13" s="162"/>
      <c r="J13" s="159"/>
      <c r="K13" s="57">
        <v>10</v>
      </c>
      <c r="L13" s="76" t="s">
        <v>669</v>
      </c>
      <c r="M13" s="76" t="s">
        <v>669</v>
      </c>
      <c r="O13" s="76" t="s">
        <v>669</v>
      </c>
      <c r="P13" s="76" t="s">
        <v>669</v>
      </c>
      <c r="Q13" s="76" t="s">
        <v>669</v>
      </c>
      <c r="R13" s="76" t="s">
        <v>669</v>
      </c>
      <c r="S13" s="151"/>
      <c r="T13" s="76" t="s">
        <v>419</v>
      </c>
      <c r="U13" s="76" t="s">
        <v>419</v>
      </c>
      <c r="V13" s="76" t="s">
        <v>419</v>
      </c>
      <c r="W13" s="98" t="s">
        <v>138</v>
      </c>
      <c r="X13" s="98" t="s">
        <v>138</v>
      </c>
      <c r="Y13" s="98" t="s">
        <v>137</v>
      </c>
      <c r="Z13" s="98" t="s">
        <v>137</v>
      </c>
      <c r="AA13" s="98" t="s">
        <v>137</v>
      </c>
      <c r="AB13" s="98" t="s">
        <v>137</v>
      </c>
      <c r="AC13" s="98" t="s">
        <v>137</v>
      </c>
      <c r="AD13" s="98" t="s">
        <v>137</v>
      </c>
      <c r="AE13" s="98" t="s">
        <v>137</v>
      </c>
      <c r="AF13" s="52"/>
      <c r="AG13" s="107"/>
      <c r="AH13" s="107"/>
      <c r="AI13" s="107"/>
      <c r="AJ13" s="107"/>
      <c r="AK13" s="107"/>
      <c r="AL13" s="107"/>
      <c r="AM13" s="107"/>
      <c r="AN13" s="107"/>
      <c r="AO13" s="107"/>
      <c r="AP13" s="76" t="s">
        <v>420</v>
      </c>
      <c r="AQ13" s="76" t="s">
        <v>420</v>
      </c>
      <c r="AR13" s="76" t="s">
        <v>420</v>
      </c>
      <c r="AS13" s="76" t="s">
        <v>420</v>
      </c>
      <c r="AT13" s="76" t="s">
        <v>420</v>
      </c>
      <c r="AU13" s="76" t="s">
        <v>420</v>
      </c>
      <c r="AV13" s="76" t="s">
        <v>420</v>
      </c>
      <c r="AW13" s="76" t="s">
        <v>420</v>
      </c>
      <c r="AX13" s="76" t="s">
        <v>420</v>
      </c>
      <c r="AY13" s="76" t="s">
        <v>420</v>
      </c>
      <c r="AZ13" s="119" t="s">
        <v>253</v>
      </c>
      <c r="BA13" s="119" t="s">
        <v>253</v>
      </c>
      <c r="BB13" s="119" t="s">
        <v>253</v>
      </c>
      <c r="BC13" s="119" t="s">
        <v>253</v>
      </c>
      <c r="BD13" s="119" t="s">
        <v>253</v>
      </c>
      <c r="BE13" s="119" t="s">
        <v>253</v>
      </c>
      <c r="BF13" s="119" t="s">
        <v>253</v>
      </c>
      <c r="BG13" s="119" t="s">
        <v>253</v>
      </c>
      <c r="BH13" s="89"/>
      <c r="BI13" s="119" t="s">
        <v>253</v>
      </c>
      <c r="BJ13" s="119" t="s">
        <v>253</v>
      </c>
      <c r="BK13" s="121">
        <v>10</v>
      </c>
      <c r="BL13" s="108" t="s">
        <v>168</v>
      </c>
      <c r="BM13" s="106" t="s">
        <v>464</v>
      </c>
      <c r="BN13" s="52" t="s">
        <v>304</v>
      </c>
      <c r="BO13" s="52" t="s">
        <v>304</v>
      </c>
      <c r="BP13" s="52" t="s">
        <v>304</v>
      </c>
      <c r="BQ13" s="52" t="s">
        <v>304</v>
      </c>
      <c r="BR13" s="52" t="s">
        <v>304</v>
      </c>
      <c r="BS13" s="52" t="s">
        <v>304</v>
      </c>
      <c r="BT13" s="52" t="s">
        <v>304</v>
      </c>
      <c r="BU13" s="52" t="s">
        <v>304</v>
      </c>
      <c r="BV13" s="52" t="s">
        <v>304</v>
      </c>
      <c r="BW13" s="52" t="s">
        <v>304</v>
      </c>
      <c r="BX13" s="52" t="s">
        <v>304</v>
      </c>
      <c r="BY13" s="52" t="s">
        <v>304</v>
      </c>
      <c r="BZ13" s="97" t="s">
        <v>305</v>
      </c>
      <c r="CA13" s="97" t="s">
        <v>305</v>
      </c>
      <c r="CB13" s="97" t="s">
        <v>305</v>
      </c>
      <c r="CC13" s="97" t="s">
        <v>305</v>
      </c>
      <c r="CD13" s="97" t="s">
        <v>305</v>
      </c>
      <c r="CE13" s="97" t="s">
        <v>305</v>
      </c>
      <c r="CF13" s="97" t="s">
        <v>305</v>
      </c>
      <c r="CG13" s="97" t="s">
        <v>305</v>
      </c>
      <c r="CH13" s="97" t="s">
        <v>305</v>
      </c>
      <c r="CI13" s="97" t="s">
        <v>305</v>
      </c>
      <c r="CJ13" s="97" t="s">
        <v>305</v>
      </c>
      <c r="CK13" s="97" t="s">
        <v>305</v>
      </c>
    </row>
    <row r="14" spans="1:103" s="5" customFormat="1" ht="48" customHeight="1">
      <c r="A14" s="3" t="s">
        <v>11</v>
      </c>
      <c r="B14" s="51">
        <f t="shared" si="3"/>
        <v>19</v>
      </c>
      <c r="C14" s="4" t="s">
        <v>260</v>
      </c>
      <c r="D14" s="59">
        <f t="shared" si="4"/>
        <v>10</v>
      </c>
      <c r="E14" s="45" t="s">
        <v>36</v>
      </c>
      <c r="F14" s="45" t="s">
        <v>12</v>
      </c>
      <c r="G14" s="45" t="s">
        <v>38</v>
      </c>
      <c r="H14" s="50">
        <f t="shared" si="5"/>
        <v>9</v>
      </c>
      <c r="I14" s="162"/>
      <c r="J14" s="159">
        <v>2</v>
      </c>
      <c r="K14" s="57">
        <v>11</v>
      </c>
      <c r="L14" s="76" t="s">
        <v>420</v>
      </c>
      <c r="M14" s="76" t="s">
        <v>420</v>
      </c>
      <c r="N14" s="76" t="s">
        <v>420</v>
      </c>
      <c r="O14" s="76" t="s">
        <v>420</v>
      </c>
      <c r="P14" s="76" t="s">
        <v>420</v>
      </c>
      <c r="Q14" s="76" t="s">
        <v>420</v>
      </c>
      <c r="R14" s="76" t="s">
        <v>420</v>
      </c>
      <c r="S14" s="76" t="s">
        <v>420</v>
      </c>
      <c r="T14" s="76" t="s">
        <v>420</v>
      </c>
      <c r="U14" s="76" t="s">
        <v>420</v>
      </c>
      <c r="W14" s="76" t="s">
        <v>669</v>
      </c>
      <c r="Y14" s="76" t="s">
        <v>669</v>
      </c>
      <c r="Z14" s="76" t="s">
        <v>669</v>
      </c>
      <c r="AA14" s="76" t="s">
        <v>669</v>
      </c>
      <c r="AB14" s="76" t="s">
        <v>669</v>
      </c>
      <c r="AD14" s="76" t="s">
        <v>669</v>
      </c>
      <c r="AE14" s="76" t="s">
        <v>419</v>
      </c>
      <c r="AF14" s="76" t="s">
        <v>419</v>
      </c>
      <c r="AG14" s="76" t="s">
        <v>419</v>
      </c>
      <c r="AH14" s="98" t="s">
        <v>138</v>
      </c>
      <c r="AI14" s="98" t="s">
        <v>137</v>
      </c>
      <c r="AJ14" s="98" t="s">
        <v>137</v>
      </c>
      <c r="AK14" s="98" t="s">
        <v>137</v>
      </c>
      <c r="AL14" s="98" t="s">
        <v>137</v>
      </c>
      <c r="AM14" s="98" t="s">
        <v>137</v>
      </c>
      <c r="AN14" s="98" t="s">
        <v>137</v>
      </c>
      <c r="AO14" s="98" t="s">
        <v>137</v>
      </c>
      <c r="AP14" s="98" t="s">
        <v>138</v>
      </c>
      <c r="AQ14" s="52"/>
      <c r="AR14" s="52"/>
      <c r="AS14" s="52"/>
      <c r="AT14" s="52"/>
      <c r="AU14" s="52"/>
      <c r="AV14" s="52"/>
      <c r="AW14" s="52"/>
      <c r="AX14" s="52"/>
      <c r="AY14" s="52"/>
      <c r="AZ14" s="119" t="s">
        <v>249</v>
      </c>
      <c r="BA14" s="119" t="s">
        <v>249</v>
      </c>
      <c r="BB14" s="119" t="s">
        <v>249</v>
      </c>
      <c r="BC14" s="119" t="s">
        <v>249</v>
      </c>
      <c r="BD14" s="119" t="s">
        <v>249</v>
      </c>
      <c r="BE14" s="119" t="s">
        <v>249</v>
      </c>
      <c r="BF14" s="119" t="s">
        <v>249</v>
      </c>
      <c r="BG14" s="119" t="s">
        <v>249</v>
      </c>
      <c r="BH14" s="89"/>
      <c r="BI14" s="119" t="s">
        <v>249</v>
      </c>
      <c r="BJ14" s="119" t="s">
        <v>249</v>
      </c>
      <c r="BK14" s="121">
        <v>11</v>
      </c>
      <c r="BL14" s="109" t="s">
        <v>167</v>
      </c>
      <c r="BM14" s="106" t="s">
        <v>293</v>
      </c>
      <c r="BN14" s="52" t="s">
        <v>294</v>
      </c>
      <c r="BO14" s="52" t="s">
        <v>294</v>
      </c>
      <c r="BP14" s="52" t="s">
        <v>294</v>
      </c>
      <c r="BQ14" s="52" t="s">
        <v>294</v>
      </c>
      <c r="BR14" s="52" t="s">
        <v>294</v>
      </c>
      <c r="BS14" s="52" t="s">
        <v>294</v>
      </c>
      <c r="BT14" s="97" t="s">
        <v>295</v>
      </c>
      <c r="BU14" s="97" t="s">
        <v>295</v>
      </c>
      <c r="BV14" s="97" t="s">
        <v>295</v>
      </c>
      <c r="BW14" s="97" t="s">
        <v>295</v>
      </c>
      <c r="BX14" s="97" t="s">
        <v>295</v>
      </c>
      <c r="BY14" s="97" t="s">
        <v>295</v>
      </c>
      <c r="BZ14" s="52" t="s">
        <v>296</v>
      </c>
      <c r="CA14" s="52" t="s">
        <v>296</v>
      </c>
      <c r="CB14" s="52" t="s">
        <v>296</v>
      </c>
      <c r="CC14" s="52" t="s">
        <v>296</v>
      </c>
      <c r="CD14" s="52" t="s">
        <v>296</v>
      </c>
      <c r="CE14" s="52" t="s">
        <v>296</v>
      </c>
      <c r="CF14" s="97" t="s">
        <v>297</v>
      </c>
      <c r="CG14" s="97" t="s">
        <v>297</v>
      </c>
      <c r="CH14" s="97" t="s">
        <v>297</v>
      </c>
      <c r="CI14" s="97" t="s">
        <v>297</v>
      </c>
      <c r="CJ14" s="97" t="s">
        <v>297</v>
      </c>
      <c r="CK14" s="97" t="s">
        <v>297</v>
      </c>
    </row>
    <row r="15" spans="1:103" s="5" customFormat="1" ht="48" customHeight="1">
      <c r="A15" s="3" t="s">
        <v>11</v>
      </c>
      <c r="B15" s="51">
        <f t="shared" si="3"/>
        <v>20</v>
      </c>
      <c r="C15" s="4" t="s">
        <v>260</v>
      </c>
      <c r="D15" s="59">
        <f t="shared" si="4"/>
        <v>7</v>
      </c>
      <c r="E15" s="45" t="s">
        <v>36</v>
      </c>
      <c r="F15" s="45" t="s">
        <v>12</v>
      </c>
      <c r="G15" s="45" t="s">
        <v>38</v>
      </c>
      <c r="H15" s="50">
        <f t="shared" si="5"/>
        <v>9</v>
      </c>
      <c r="I15" s="162"/>
      <c r="J15" s="159"/>
      <c r="K15" s="57">
        <v>12</v>
      </c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76" t="s">
        <v>420</v>
      </c>
      <c r="W15" s="76" t="s">
        <v>420</v>
      </c>
      <c r="X15" s="76" t="s">
        <v>420</v>
      </c>
      <c r="Y15" s="76" t="s">
        <v>420</v>
      </c>
      <c r="Z15" s="76" t="s">
        <v>420</v>
      </c>
      <c r="AA15" s="76" t="s">
        <v>420</v>
      </c>
      <c r="AB15" s="76" t="s">
        <v>420</v>
      </c>
      <c r="AC15" s="76" t="s">
        <v>420</v>
      </c>
      <c r="AD15" s="76" t="s">
        <v>420</v>
      </c>
      <c r="AE15" s="76" t="s">
        <v>420</v>
      </c>
      <c r="AF15" s="98" t="s">
        <v>247</v>
      </c>
      <c r="AG15" s="98" t="s">
        <v>247</v>
      </c>
      <c r="AH15" s="98" t="s">
        <v>247</v>
      </c>
      <c r="AI15" s="98" t="s">
        <v>248</v>
      </c>
      <c r="AJ15" s="98" t="s">
        <v>248</v>
      </c>
      <c r="AK15" s="98" t="s">
        <v>248</v>
      </c>
      <c r="AL15" s="98" t="s">
        <v>248</v>
      </c>
      <c r="AM15" s="98" t="s">
        <v>248</v>
      </c>
      <c r="AN15" s="98" t="s">
        <v>248</v>
      </c>
      <c r="AO15" s="76" t="s">
        <v>145</v>
      </c>
      <c r="AP15" s="76" t="s">
        <v>145</v>
      </c>
      <c r="AQ15" s="76" t="s">
        <v>145</v>
      </c>
      <c r="AR15" s="76" t="s">
        <v>145</v>
      </c>
      <c r="AS15" s="76" t="s">
        <v>145</v>
      </c>
      <c r="AT15" s="76" t="s">
        <v>145</v>
      </c>
      <c r="AU15" s="76" t="s">
        <v>145</v>
      </c>
      <c r="AV15" s="76" t="s">
        <v>145</v>
      </c>
      <c r="AW15" s="76" t="s">
        <v>145</v>
      </c>
      <c r="AX15" s="76" t="s">
        <v>145</v>
      </c>
      <c r="AY15" s="52"/>
      <c r="AZ15" s="52"/>
      <c r="BA15" s="52"/>
      <c r="BB15" s="52"/>
      <c r="BC15" s="119" t="s">
        <v>659</v>
      </c>
      <c r="BD15" s="119" t="s">
        <v>659</v>
      </c>
      <c r="BE15" s="119" t="s">
        <v>659</v>
      </c>
      <c r="BF15" s="119" t="s">
        <v>660</v>
      </c>
      <c r="BG15" s="119" t="s">
        <v>660</v>
      </c>
      <c r="BH15" s="89"/>
      <c r="BI15" s="119" t="s">
        <v>660</v>
      </c>
      <c r="BJ15" s="119" t="s">
        <v>660</v>
      </c>
      <c r="BK15" s="121">
        <v>12</v>
      </c>
      <c r="BL15" s="110" t="s">
        <v>166</v>
      </c>
      <c r="BM15" s="106" t="s">
        <v>175</v>
      </c>
      <c r="BN15" s="52" t="s">
        <v>205</v>
      </c>
      <c r="BO15" s="52" t="s">
        <v>205</v>
      </c>
      <c r="BP15" s="52" t="s">
        <v>205</v>
      </c>
      <c r="BQ15" s="52" t="s">
        <v>205</v>
      </c>
      <c r="BR15" s="52" t="s">
        <v>205</v>
      </c>
      <c r="BS15" s="52" t="s">
        <v>205</v>
      </c>
      <c r="BT15" s="52" t="s">
        <v>205</v>
      </c>
      <c r="BU15" s="52" t="s">
        <v>205</v>
      </c>
      <c r="BV15" s="52" t="s">
        <v>205</v>
      </c>
      <c r="BW15" s="52" t="s">
        <v>205</v>
      </c>
      <c r="BX15" s="52" t="s">
        <v>205</v>
      </c>
      <c r="BY15" s="52" t="s">
        <v>205</v>
      </c>
      <c r="BZ15" s="97" t="s">
        <v>222</v>
      </c>
      <c r="CA15" s="97" t="s">
        <v>222</v>
      </c>
      <c r="CB15" s="97" t="s">
        <v>222</v>
      </c>
      <c r="CC15" s="97" t="s">
        <v>222</v>
      </c>
      <c r="CD15" s="97" t="s">
        <v>222</v>
      </c>
      <c r="CE15" s="97" t="s">
        <v>222</v>
      </c>
      <c r="CF15" s="97" t="s">
        <v>222</v>
      </c>
      <c r="CG15" s="97" t="s">
        <v>222</v>
      </c>
      <c r="CH15" s="97" t="s">
        <v>222</v>
      </c>
      <c r="CI15" s="97" t="s">
        <v>222</v>
      </c>
      <c r="CJ15" s="97" t="s">
        <v>222</v>
      </c>
      <c r="CK15" s="97" t="s">
        <v>222</v>
      </c>
    </row>
    <row r="16" spans="1:103" s="5" customFormat="1" ht="48" customHeight="1">
      <c r="A16" s="3" t="s">
        <v>11</v>
      </c>
      <c r="B16" s="51">
        <f t="shared" si="3"/>
        <v>20</v>
      </c>
      <c r="C16" s="122" t="s">
        <v>260</v>
      </c>
      <c r="D16" s="59">
        <f t="shared" si="4"/>
        <v>8</v>
      </c>
      <c r="E16" s="45" t="s">
        <v>36</v>
      </c>
      <c r="F16" s="45" t="s">
        <v>12</v>
      </c>
      <c r="G16" s="45" t="s">
        <v>38</v>
      </c>
      <c r="H16" s="50">
        <f t="shared" si="5"/>
        <v>9</v>
      </c>
      <c r="I16" s="162"/>
      <c r="J16" s="159"/>
      <c r="K16" s="57">
        <v>13</v>
      </c>
      <c r="L16" s="76" t="s">
        <v>421</v>
      </c>
      <c r="M16" s="76" t="s">
        <v>421</v>
      </c>
      <c r="N16" s="76" t="s">
        <v>421</v>
      </c>
      <c r="O16" s="76" t="s">
        <v>421</v>
      </c>
      <c r="P16" s="76" t="s">
        <v>421</v>
      </c>
      <c r="Q16" s="76" t="s">
        <v>421</v>
      </c>
      <c r="R16" s="76" t="s">
        <v>421</v>
      </c>
      <c r="S16" s="76" t="s">
        <v>421</v>
      </c>
      <c r="T16" s="76" t="s">
        <v>421</v>
      </c>
      <c r="U16" s="76" t="s">
        <v>421</v>
      </c>
      <c r="V16" s="76" t="s">
        <v>625</v>
      </c>
      <c r="W16" s="76" t="s">
        <v>625</v>
      </c>
      <c r="X16" s="76" t="s">
        <v>625</v>
      </c>
      <c r="Y16" s="76" t="s">
        <v>625</v>
      </c>
      <c r="Z16" s="76" t="s">
        <v>625</v>
      </c>
      <c r="AA16" s="76" t="s">
        <v>625</v>
      </c>
      <c r="AB16" s="76" t="s">
        <v>625</v>
      </c>
      <c r="AC16" s="76" t="s">
        <v>625</v>
      </c>
      <c r="AD16" s="76" t="s">
        <v>625</v>
      </c>
      <c r="AE16" s="76" t="s">
        <v>625</v>
      </c>
      <c r="AF16" s="119" t="s">
        <v>337</v>
      </c>
      <c r="AG16" s="119" t="s">
        <v>337</v>
      </c>
      <c r="AH16" s="119" t="s">
        <v>337</v>
      </c>
      <c r="AI16" s="119" t="s">
        <v>337</v>
      </c>
      <c r="AJ16" s="119" t="s">
        <v>338</v>
      </c>
      <c r="AK16" s="119" t="s">
        <v>338</v>
      </c>
      <c r="AL16" s="119" t="s">
        <v>338</v>
      </c>
      <c r="AM16" s="119" t="s">
        <v>338</v>
      </c>
      <c r="AN16" s="52"/>
      <c r="AO16" s="52"/>
      <c r="AP16" s="52"/>
      <c r="AQ16" s="52"/>
      <c r="AR16" s="52"/>
      <c r="AS16" s="151"/>
      <c r="AT16" s="151"/>
      <c r="AU16" s="151"/>
      <c r="AV16" s="151"/>
      <c r="AW16" s="151"/>
      <c r="AX16" s="98" t="s">
        <v>247</v>
      </c>
      <c r="AY16" s="98" t="s">
        <v>247</v>
      </c>
      <c r="AZ16" s="98" t="s">
        <v>247</v>
      </c>
      <c r="BA16" s="98" t="s">
        <v>248</v>
      </c>
      <c r="BB16" s="151"/>
      <c r="BC16" s="98" t="s">
        <v>248</v>
      </c>
      <c r="BD16" s="98" t="s">
        <v>248</v>
      </c>
      <c r="BE16" s="98" t="s">
        <v>248</v>
      </c>
      <c r="BF16" s="98" t="s">
        <v>248</v>
      </c>
      <c r="BG16" s="98" t="s">
        <v>248</v>
      </c>
      <c r="BH16" s="89"/>
      <c r="BI16" s="52"/>
      <c r="BJ16" s="52"/>
      <c r="BK16" s="121">
        <v>13</v>
      </c>
      <c r="BL16" s="105" t="s">
        <v>165</v>
      </c>
      <c r="BM16" s="106" t="s">
        <v>176</v>
      </c>
      <c r="BN16" s="52" t="s">
        <v>204</v>
      </c>
      <c r="BO16" s="52" t="s">
        <v>204</v>
      </c>
      <c r="BP16" s="52" t="s">
        <v>204</v>
      </c>
      <c r="BQ16" s="52" t="s">
        <v>204</v>
      </c>
      <c r="BR16" s="52" t="s">
        <v>204</v>
      </c>
      <c r="BS16" s="52" t="s">
        <v>204</v>
      </c>
      <c r="BT16" s="52" t="s">
        <v>204</v>
      </c>
      <c r="BU16" s="52" t="s">
        <v>204</v>
      </c>
      <c r="BV16" s="52" t="s">
        <v>204</v>
      </c>
      <c r="BW16" s="52" t="s">
        <v>204</v>
      </c>
      <c r="BX16" s="52" t="s">
        <v>204</v>
      </c>
      <c r="BY16" s="52" t="s">
        <v>204</v>
      </c>
      <c r="BZ16" s="97" t="s">
        <v>221</v>
      </c>
      <c r="CA16" s="97" t="s">
        <v>221</v>
      </c>
      <c r="CB16" s="97" t="s">
        <v>221</v>
      </c>
      <c r="CC16" s="97" t="s">
        <v>221</v>
      </c>
      <c r="CD16" s="97" t="s">
        <v>221</v>
      </c>
      <c r="CE16" s="97" t="s">
        <v>221</v>
      </c>
      <c r="CF16" s="97" t="s">
        <v>221</v>
      </c>
      <c r="CG16" s="97" t="s">
        <v>221</v>
      </c>
      <c r="CH16" s="97" t="s">
        <v>221</v>
      </c>
      <c r="CI16" s="97" t="s">
        <v>221</v>
      </c>
      <c r="CJ16" s="97" t="s">
        <v>221</v>
      </c>
      <c r="CK16" s="97" t="s">
        <v>221</v>
      </c>
    </row>
    <row r="17" spans="1:89" s="5" customFormat="1" ht="48" customHeight="1">
      <c r="A17" s="3" t="s">
        <v>11</v>
      </c>
      <c r="B17" s="51">
        <f>COUNTIF(L17:BJ17,"ch wew *")</f>
        <v>18</v>
      </c>
      <c r="C17" s="122" t="s">
        <v>260</v>
      </c>
      <c r="D17" s="59">
        <f>COUNTIF(L17:BJ17,"ped*")</f>
        <v>8</v>
      </c>
      <c r="E17" s="45" t="s">
        <v>36</v>
      </c>
      <c r="F17" s="45" t="s">
        <v>12</v>
      </c>
      <c r="G17" s="45" t="s">
        <v>38</v>
      </c>
      <c r="H17" s="50">
        <f>COUNTIF(L17:BJ17,"chir*")</f>
        <v>9</v>
      </c>
      <c r="I17" s="162"/>
      <c r="J17" s="159"/>
      <c r="K17" s="57">
        <v>14</v>
      </c>
      <c r="L17" s="151"/>
      <c r="M17" s="151"/>
      <c r="N17" s="151"/>
      <c r="O17" s="151"/>
      <c r="P17" s="151"/>
      <c r="Q17" s="76" t="s">
        <v>627</v>
      </c>
      <c r="R17" s="76" t="s">
        <v>627</v>
      </c>
      <c r="S17" s="76" t="s">
        <v>627</v>
      </c>
      <c r="T17" s="76" t="s">
        <v>627</v>
      </c>
      <c r="U17" s="76" t="s">
        <v>627</v>
      </c>
      <c r="V17" s="76" t="s">
        <v>421</v>
      </c>
      <c r="W17" s="76" t="s">
        <v>421</v>
      </c>
      <c r="X17" s="76" t="s">
        <v>421</v>
      </c>
      <c r="Y17" s="76" t="s">
        <v>421</v>
      </c>
      <c r="Z17" s="76" t="s">
        <v>421</v>
      </c>
      <c r="AA17" s="76" t="s">
        <v>421</v>
      </c>
      <c r="AB17" s="76" t="s">
        <v>421</v>
      </c>
      <c r="AC17" s="76" t="s">
        <v>421</v>
      </c>
      <c r="AD17" s="76" t="s">
        <v>421</v>
      </c>
      <c r="AE17" s="76" t="s">
        <v>421</v>
      </c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98" t="s">
        <v>313</v>
      </c>
      <c r="AQ17" s="98" t="s">
        <v>313</v>
      </c>
      <c r="AR17" s="98" t="s">
        <v>313</v>
      </c>
      <c r="AS17" s="98" t="s">
        <v>314</v>
      </c>
      <c r="AT17" s="98" t="s">
        <v>314</v>
      </c>
      <c r="AU17" s="98" t="s">
        <v>314</v>
      </c>
      <c r="AV17" s="98" t="s">
        <v>314</v>
      </c>
      <c r="AW17" s="98" t="s">
        <v>314</v>
      </c>
      <c r="AX17" s="98" t="s">
        <v>314</v>
      </c>
      <c r="AY17" s="76" t="s">
        <v>628</v>
      </c>
      <c r="AZ17" s="76" t="s">
        <v>628</v>
      </c>
      <c r="BA17" s="76" t="s">
        <v>628</v>
      </c>
      <c r="BB17" s="119" t="s">
        <v>337</v>
      </c>
      <c r="BC17" s="119" t="s">
        <v>337</v>
      </c>
      <c r="BD17" s="119" t="s">
        <v>337</v>
      </c>
      <c r="BE17" s="119" t="s">
        <v>337</v>
      </c>
      <c r="BF17" s="119" t="s">
        <v>338</v>
      </c>
      <c r="BG17" s="119" t="s">
        <v>338</v>
      </c>
      <c r="BH17" s="89"/>
      <c r="BI17" s="119" t="s">
        <v>338</v>
      </c>
      <c r="BJ17" s="119" t="s">
        <v>338</v>
      </c>
      <c r="BK17" s="121">
        <v>14</v>
      </c>
      <c r="BL17" s="105" t="s">
        <v>165</v>
      </c>
      <c r="BM17" s="106" t="s">
        <v>303</v>
      </c>
      <c r="BN17" s="52" t="s">
        <v>460</v>
      </c>
      <c r="BO17" s="52" t="s">
        <v>460</v>
      </c>
      <c r="BP17" s="52" t="s">
        <v>460</v>
      </c>
      <c r="BQ17" s="52" t="s">
        <v>460</v>
      </c>
      <c r="BR17" s="52" t="s">
        <v>460</v>
      </c>
      <c r="BS17" s="52" t="s">
        <v>460</v>
      </c>
      <c r="BT17" s="97" t="s">
        <v>461</v>
      </c>
      <c r="BU17" s="97" t="s">
        <v>461</v>
      </c>
      <c r="BV17" s="97" t="s">
        <v>461</v>
      </c>
      <c r="BW17" s="97" t="s">
        <v>461</v>
      </c>
      <c r="BX17" s="97" t="s">
        <v>461</v>
      </c>
      <c r="BY17" s="97" t="s">
        <v>461</v>
      </c>
      <c r="BZ17" s="52" t="s">
        <v>462</v>
      </c>
      <c r="CA17" s="52" t="s">
        <v>462</v>
      </c>
      <c r="CB17" s="52" t="s">
        <v>462</v>
      </c>
      <c r="CC17" s="52" t="s">
        <v>462</v>
      </c>
      <c r="CD17" s="52" t="s">
        <v>462</v>
      </c>
      <c r="CE17" s="52" t="s">
        <v>462</v>
      </c>
      <c r="CF17" s="97" t="s">
        <v>463</v>
      </c>
      <c r="CG17" s="97" t="s">
        <v>463</v>
      </c>
      <c r="CH17" s="97" t="s">
        <v>463</v>
      </c>
      <c r="CI17" s="97" t="s">
        <v>463</v>
      </c>
      <c r="CJ17" s="97" t="s">
        <v>463</v>
      </c>
      <c r="CK17" s="97" t="s">
        <v>463</v>
      </c>
    </row>
    <row r="18" spans="1:89" s="5" customFormat="1" ht="48" customHeight="1">
      <c r="A18" s="3" t="s">
        <v>11</v>
      </c>
      <c r="B18" s="51">
        <f>COUNTIF(Q18:BJ18,"ch wew *")</f>
        <v>20</v>
      </c>
      <c r="C18" s="122" t="s">
        <v>260</v>
      </c>
      <c r="D18" s="59">
        <f>COUNTIF(Q18:BJ18,"ped*")</f>
        <v>9</v>
      </c>
      <c r="E18" s="45" t="s">
        <v>36</v>
      </c>
      <c r="F18" s="45" t="s">
        <v>12</v>
      </c>
      <c r="G18" s="45" t="s">
        <v>38</v>
      </c>
      <c r="H18" s="50">
        <f>COUNTIF(Q18:BJ18,"chir*")</f>
        <v>9</v>
      </c>
      <c r="I18" s="162"/>
      <c r="J18" s="159"/>
      <c r="K18" s="57">
        <v>15</v>
      </c>
      <c r="L18" s="151"/>
      <c r="M18" s="151"/>
      <c r="N18" s="151"/>
      <c r="O18" s="151"/>
      <c r="P18" s="151"/>
      <c r="V18" s="76" t="s">
        <v>422</v>
      </c>
      <c r="W18" s="76" t="s">
        <v>422</v>
      </c>
      <c r="X18" s="76" t="s">
        <v>422</v>
      </c>
      <c r="Y18" s="76" t="s">
        <v>422</v>
      </c>
      <c r="Z18" s="76" t="s">
        <v>422</v>
      </c>
      <c r="AA18" s="76" t="s">
        <v>423</v>
      </c>
      <c r="AB18" s="76" t="s">
        <v>423</v>
      </c>
      <c r="AC18" s="76" t="s">
        <v>423</v>
      </c>
      <c r="AD18" s="76" t="s">
        <v>423</v>
      </c>
      <c r="AE18" s="76" t="s">
        <v>423</v>
      </c>
      <c r="AF18" s="76" t="s">
        <v>423</v>
      </c>
      <c r="AG18" s="76" t="s">
        <v>423</v>
      </c>
      <c r="AH18" s="76" t="s">
        <v>423</v>
      </c>
      <c r="AI18" s="76" t="s">
        <v>423</v>
      </c>
      <c r="AJ18" s="76" t="s">
        <v>423</v>
      </c>
      <c r="AK18" s="119" t="s">
        <v>254</v>
      </c>
      <c r="AL18" s="119" t="s">
        <v>254</v>
      </c>
      <c r="AM18" s="119" t="s">
        <v>254</v>
      </c>
      <c r="AN18" s="119" t="s">
        <v>254</v>
      </c>
      <c r="AO18" s="119" t="s">
        <v>254</v>
      </c>
      <c r="AP18" s="119" t="s">
        <v>254</v>
      </c>
      <c r="AQ18" s="119" t="s">
        <v>338</v>
      </c>
      <c r="AR18" s="119" t="s">
        <v>338</v>
      </c>
      <c r="AS18" s="119" t="s">
        <v>338</v>
      </c>
      <c r="AT18" s="52"/>
      <c r="AU18" s="76" t="s">
        <v>422</v>
      </c>
      <c r="AV18" s="76" t="s">
        <v>422</v>
      </c>
      <c r="AW18" s="76" t="s">
        <v>422</v>
      </c>
      <c r="AX18" s="76" t="s">
        <v>422</v>
      </c>
      <c r="AY18" s="76" t="s">
        <v>422</v>
      </c>
      <c r="AZ18" s="98" t="s">
        <v>310</v>
      </c>
      <c r="BA18" s="98" t="s">
        <v>310</v>
      </c>
      <c r="BB18" s="98" t="s">
        <v>310</v>
      </c>
      <c r="BC18" s="98" t="s">
        <v>311</v>
      </c>
      <c r="BD18" s="98" t="s">
        <v>311</v>
      </c>
      <c r="BE18" s="98" t="s">
        <v>311</v>
      </c>
      <c r="BF18" s="98" t="s">
        <v>311</v>
      </c>
      <c r="BG18" s="98" t="s">
        <v>311</v>
      </c>
      <c r="BH18" s="89"/>
      <c r="BI18" s="151"/>
      <c r="BJ18" s="98" t="s">
        <v>311</v>
      </c>
      <c r="BK18" s="121">
        <v>15</v>
      </c>
      <c r="BL18" s="105" t="s">
        <v>164</v>
      </c>
      <c r="BM18" s="106" t="s">
        <v>326</v>
      </c>
      <c r="BN18" s="52" t="s">
        <v>327</v>
      </c>
      <c r="BO18" s="52" t="s">
        <v>327</v>
      </c>
      <c r="BP18" s="52" t="s">
        <v>327</v>
      </c>
      <c r="BQ18" s="52" t="s">
        <v>327</v>
      </c>
      <c r="BR18" s="52" t="s">
        <v>327</v>
      </c>
      <c r="BS18" s="52" t="s">
        <v>327</v>
      </c>
      <c r="BT18" s="52" t="s">
        <v>327</v>
      </c>
      <c r="BU18" s="52" t="s">
        <v>327</v>
      </c>
      <c r="BV18" s="97" t="s">
        <v>328</v>
      </c>
      <c r="BW18" s="97" t="s">
        <v>328</v>
      </c>
      <c r="BX18" s="97" t="s">
        <v>328</v>
      </c>
      <c r="BY18" s="97" t="s">
        <v>328</v>
      </c>
      <c r="BZ18" s="97" t="s">
        <v>328</v>
      </c>
      <c r="CA18" s="97" t="s">
        <v>328</v>
      </c>
      <c r="CB18" s="97" t="s">
        <v>328</v>
      </c>
      <c r="CC18" s="97" t="s">
        <v>328</v>
      </c>
      <c r="CD18" s="52" t="s">
        <v>329</v>
      </c>
      <c r="CE18" s="52" t="s">
        <v>329</v>
      </c>
      <c r="CF18" s="97" t="s">
        <v>330</v>
      </c>
      <c r="CG18" s="97" t="s">
        <v>330</v>
      </c>
      <c r="CH18" s="52" t="s">
        <v>331</v>
      </c>
      <c r="CI18" s="52" t="s">
        <v>331</v>
      </c>
      <c r="CJ18" s="97" t="s">
        <v>332</v>
      </c>
      <c r="CK18" s="97" t="s">
        <v>332</v>
      </c>
    </row>
    <row r="19" spans="1:89" s="5" customFormat="1" ht="48" customHeight="1">
      <c r="A19" s="3" t="s">
        <v>11</v>
      </c>
      <c r="B19" s="51">
        <f>COUNTIF(L19:BJ19,"ch wew *")</f>
        <v>17</v>
      </c>
      <c r="C19" s="4" t="s">
        <v>260</v>
      </c>
      <c r="D19" s="59">
        <f>COUNTIF(L19:BJ19,"ped*")</f>
        <v>10</v>
      </c>
      <c r="E19" s="45" t="s">
        <v>36</v>
      </c>
      <c r="F19" s="45" t="s">
        <v>12</v>
      </c>
      <c r="G19" s="45" t="s">
        <v>38</v>
      </c>
      <c r="H19" s="50">
        <f>COUNTIF(L19:BJ19,"chir*")</f>
        <v>9</v>
      </c>
      <c r="I19" s="162"/>
      <c r="J19" s="159"/>
      <c r="K19" s="57">
        <v>16</v>
      </c>
      <c r="L19" s="52"/>
      <c r="M19" s="52"/>
      <c r="N19" s="52"/>
      <c r="O19" s="52"/>
      <c r="P19" s="52"/>
      <c r="Q19" s="52"/>
      <c r="R19" s="52"/>
      <c r="S19" s="76" t="s">
        <v>631</v>
      </c>
      <c r="T19" s="76" t="s">
        <v>631</v>
      </c>
      <c r="U19" s="76" t="s">
        <v>632</v>
      </c>
      <c r="Y19" s="151"/>
      <c r="AA19" s="76" t="s">
        <v>680</v>
      </c>
      <c r="AB19" s="76" t="s">
        <v>680</v>
      </c>
      <c r="AC19" s="76" t="s">
        <v>680</v>
      </c>
      <c r="AD19" s="76" t="s">
        <v>680</v>
      </c>
      <c r="AE19" s="76" t="s">
        <v>680</v>
      </c>
      <c r="AF19" s="76" t="s">
        <v>680</v>
      </c>
      <c r="AG19" s="76" t="s">
        <v>422</v>
      </c>
      <c r="AH19" s="76" t="s">
        <v>422</v>
      </c>
      <c r="AI19" s="76" t="s">
        <v>422</v>
      </c>
      <c r="AJ19" s="52"/>
      <c r="AK19" s="76" t="s">
        <v>630</v>
      </c>
      <c r="AL19" s="76" t="s">
        <v>630</v>
      </c>
      <c r="AM19" s="76" t="s">
        <v>630</v>
      </c>
      <c r="AN19" s="76" t="s">
        <v>630</v>
      </c>
      <c r="AO19" s="76" t="s">
        <v>630</v>
      </c>
      <c r="AP19" s="98" t="s">
        <v>132</v>
      </c>
      <c r="AQ19" s="98" t="s">
        <v>132</v>
      </c>
      <c r="AR19" s="98" t="s">
        <v>132</v>
      </c>
      <c r="AS19" s="98" t="s">
        <v>131</v>
      </c>
      <c r="AT19" s="98" t="s">
        <v>131</v>
      </c>
      <c r="AU19" s="98" t="s">
        <v>131</v>
      </c>
      <c r="AV19" s="98" t="s">
        <v>131</v>
      </c>
      <c r="AW19" s="98" t="s">
        <v>131</v>
      </c>
      <c r="AX19" s="98" t="s">
        <v>131</v>
      </c>
      <c r="AY19" s="119" t="s">
        <v>254</v>
      </c>
      <c r="AZ19" s="119" t="s">
        <v>254</v>
      </c>
      <c r="BA19" s="119" t="s">
        <v>254</v>
      </c>
      <c r="BB19" s="119" t="s">
        <v>254</v>
      </c>
      <c r="BC19" s="119" t="s">
        <v>254</v>
      </c>
      <c r="BD19" s="119" t="s">
        <v>254</v>
      </c>
      <c r="BE19" s="119" t="s">
        <v>254</v>
      </c>
      <c r="BF19" s="119" t="s">
        <v>254</v>
      </c>
      <c r="BG19" s="119" t="s">
        <v>254</v>
      </c>
      <c r="BH19" s="89"/>
      <c r="BI19" s="52"/>
      <c r="BJ19" s="119" t="s">
        <v>254</v>
      </c>
      <c r="BK19" s="121">
        <v>16</v>
      </c>
      <c r="BL19" s="108" t="s">
        <v>177</v>
      </c>
      <c r="BM19" s="106" t="s">
        <v>94</v>
      </c>
      <c r="BN19" s="52" t="s">
        <v>203</v>
      </c>
      <c r="BO19" s="52" t="s">
        <v>203</v>
      </c>
      <c r="BP19" s="52" t="s">
        <v>203</v>
      </c>
      <c r="BQ19" s="52" t="s">
        <v>203</v>
      </c>
      <c r="BR19" s="52" t="s">
        <v>203</v>
      </c>
      <c r="BS19" s="52" t="s">
        <v>203</v>
      </c>
      <c r="BT19" s="52" t="s">
        <v>203</v>
      </c>
      <c r="BU19" s="52" t="s">
        <v>203</v>
      </c>
      <c r="BV19" s="52" t="s">
        <v>203</v>
      </c>
      <c r="BW19" s="52" t="s">
        <v>203</v>
      </c>
      <c r="BX19" s="52" t="s">
        <v>203</v>
      </c>
      <c r="BY19" s="52" t="s">
        <v>203</v>
      </c>
      <c r="BZ19" s="97" t="s">
        <v>220</v>
      </c>
      <c r="CA19" s="97" t="s">
        <v>220</v>
      </c>
      <c r="CB19" s="97" t="s">
        <v>220</v>
      </c>
      <c r="CC19" s="97" t="s">
        <v>220</v>
      </c>
      <c r="CD19" s="97" t="s">
        <v>220</v>
      </c>
      <c r="CE19" s="97" t="s">
        <v>220</v>
      </c>
      <c r="CF19" s="97" t="s">
        <v>220</v>
      </c>
      <c r="CG19" s="97" t="s">
        <v>220</v>
      </c>
      <c r="CH19" s="97" t="s">
        <v>220</v>
      </c>
      <c r="CI19" s="97" t="s">
        <v>220</v>
      </c>
      <c r="CJ19" s="97" t="s">
        <v>220</v>
      </c>
      <c r="CK19" s="97" t="s">
        <v>220</v>
      </c>
    </row>
    <row r="20" spans="1:89" s="5" customFormat="1" ht="48" customHeight="1">
      <c r="A20" s="3" t="s">
        <v>11</v>
      </c>
      <c r="B20" s="51">
        <f>COUNTIF(L20:BJ20,"ch wew *")</f>
        <v>19</v>
      </c>
      <c r="C20" s="4" t="s">
        <v>260</v>
      </c>
      <c r="D20" s="59">
        <f>COUNTIF(L20:BJ20,"ped*")</f>
        <v>10</v>
      </c>
      <c r="E20" s="45" t="s">
        <v>36</v>
      </c>
      <c r="F20" s="45" t="s">
        <v>12</v>
      </c>
      <c r="G20" s="45" t="s">
        <v>38</v>
      </c>
      <c r="H20" s="50">
        <f>COUNTIF(L20:BJ20,"chir*")</f>
        <v>9</v>
      </c>
      <c r="I20" s="162"/>
      <c r="J20" s="159"/>
      <c r="K20" s="57">
        <v>17</v>
      </c>
      <c r="L20" s="119" t="s">
        <v>254</v>
      </c>
      <c r="M20" s="119" t="s">
        <v>254</v>
      </c>
      <c r="N20" s="119" t="s">
        <v>254</v>
      </c>
      <c r="O20" s="119" t="s">
        <v>254</v>
      </c>
      <c r="P20" s="119" t="s">
        <v>254</v>
      </c>
      <c r="Q20" s="119" t="s">
        <v>254</v>
      </c>
      <c r="R20" s="119" t="s">
        <v>254</v>
      </c>
      <c r="S20" s="119" t="s">
        <v>254</v>
      </c>
      <c r="T20" s="119" t="s">
        <v>254</v>
      </c>
      <c r="U20" s="119" t="s">
        <v>254</v>
      </c>
      <c r="V20" s="98" t="s">
        <v>316</v>
      </c>
      <c r="W20" s="98" t="s">
        <v>316</v>
      </c>
      <c r="X20" s="98" t="s">
        <v>316</v>
      </c>
      <c r="Y20" s="98" t="s">
        <v>315</v>
      </c>
      <c r="Z20" s="98" t="s">
        <v>315</v>
      </c>
      <c r="AA20" s="98" t="s">
        <v>315</v>
      </c>
      <c r="AB20" s="98" t="s">
        <v>315</v>
      </c>
      <c r="AC20" s="98" t="s">
        <v>315</v>
      </c>
      <c r="AD20" s="98" t="s">
        <v>315</v>
      </c>
      <c r="AE20" s="52"/>
      <c r="AI20" s="52"/>
      <c r="AJ20" s="76" t="s">
        <v>681</v>
      </c>
      <c r="AK20" s="76" t="s">
        <v>681</v>
      </c>
      <c r="AL20" s="76" t="s">
        <v>681</v>
      </c>
      <c r="AM20" s="76" t="s">
        <v>681</v>
      </c>
      <c r="AN20" s="76" t="s">
        <v>681</v>
      </c>
      <c r="AO20" s="76" t="s">
        <v>681</v>
      </c>
      <c r="AP20" s="76" t="s">
        <v>422</v>
      </c>
      <c r="AQ20" s="76" t="s">
        <v>422</v>
      </c>
      <c r="AR20" s="76" t="s">
        <v>422</v>
      </c>
      <c r="AS20" s="76" t="s">
        <v>419</v>
      </c>
      <c r="AT20" s="76" t="s">
        <v>419</v>
      </c>
      <c r="AU20" s="76" t="s">
        <v>419</v>
      </c>
      <c r="AV20" s="76" t="s">
        <v>419</v>
      </c>
      <c r="AX20" s="76" t="s">
        <v>419</v>
      </c>
      <c r="AY20" s="76" t="s">
        <v>419</v>
      </c>
      <c r="AZ20" s="76" t="s">
        <v>419</v>
      </c>
      <c r="BA20" s="76" t="s">
        <v>419</v>
      </c>
      <c r="BB20" s="52"/>
      <c r="BC20" s="76" t="s">
        <v>419</v>
      </c>
      <c r="BD20" s="76" t="s">
        <v>419</v>
      </c>
      <c r="BE20" s="52"/>
      <c r="BF20" s="52"/>
      <c r="BG20" s="52"/>
      <c r="BH20" s="89"/>
      <c r="BI20" s="52"/>
      <c r="BJ20" s="52"/>
      <c r="BK20" s="121">
        <v>17</v>
      </c>
      <c r="BL20" s="108" t="s">
        <v>162</v>
      </c>
      <c r="BM20" s="106" t="s">
        <v>617</v>
      </c>
      <c r="BN20" s="52" t="s">
        <v>508</v>
      </c>
      <c r="BO20" s="52" t="s">
        <v>508</v>
      </c>
      <c r="BP20" s="52" t="s">
        <v>508</v>
      </c>
      <c r="BQ20" s="52" t="s">
        <v>650</v>
      </c>
      <c r="BR20" s="52" t="s">
        <v>648</v>
      </c>
      <c r="BS20" s="52" t="s">
        <v>648</v>
      </c>
      <c r="BT20" s="52" t="s">
        <v>648</v>
      </c>
      <c r="BU20" s="52" t="s">
        <v>648</v>
      </c>
      <c r="BV20" s="97" t="s">
        <v>649</v>
      </c>
      <c r="BW20" s="97" t="s">
        <v>509</v>
      </c>
      <c r="BX20" s="97" t="s">
        <v>509</v>
      </c>
      <c r="BY20" s="97" t="s">
        <v>509</v>
      </c>
      <c r="BZ20" s="97" t="s">
        <v>509</v>
      </c>
      <c r="CA20" s="97" t="s">
        <v>509</v>
      </c>
      <c r="CB20" s="97" t="s">
        <v>509</v>
      </c>
      <c r="CC20" s="52" t="s">
        <v>505</v>
      </c>
      <c r="CD20" s="52" t="s">
        <v>505</v>
      </c>
      <c r="CE20" s="52" t="s">
        <v>507</v>
      </c>
      <c r="CF20" s="52" t="s">
        <v>507</v>
      </c>
      <c r="CG20" s="97" t="s">
        <v>506</v>
      </c>
      <c r="CH20" s="97" t="s">
        <v>506</v>
      </c>
      <c r="CI20" s="97" t="s">
        <v>506</v>
      </c>
      <c r="CJ20" s="97" t="s">
        <v>506</v>
      </c>
      <c r="CK20" s="97" t="s">
        <v>506</v>
      </c>
    </row>
    <row r="21" spans="1:89" s="5" customFormat="1" ht="48" customHeight="1">
      <c r="A21" s="3" t="s">
        <v>11</v>
      </c>
      <c r="B21" s="51">
        <f>COUNTIF(L21:BJ21,"ch wew *")</f>
        <v>18</v>
      </c>
      <c r="C21" s="4" t="s">
        <v>260</v>
      </c>
      <c r="D21" s="59">
        <f>COUNTIF(L21:BJ21,"ped*")</f>
        <v>10</v>
      </c>
      <c r="E21" s="45" t="s">
        <v>36</v>
      </c>
      <c r="F21" s="45" t="s">
        <v>12</v>
      </c>
      <c r="G21" s="45" t="s">
        <v>38</v>
      </c>
      <c r="H21" s="50">
        <f>COUNTIF(L21:BJ21,"chir*")</f>
        <v>9</v>
      </c>
      <c r="I21" s="162"/>
      <c r="J21" s="159"/>
      <c r="K21" s="57">
        <v>18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119" t="s">
        <v>254</v>
      </c>
      <c r="W21" s="119" t="s">
        <v>254</v>
      </c>
      <c r="X21" s="119" t="s">
        <v>254</v>
      </c>
      <c r="Y21" s="119" t="s">
        <v>254</v>
      </c>
      <c r="Z21" s="119" t="s">
        <v>254</v>
      </c>
      <c r="AA21" s="119" t="s">
        <v>254</v>
      </c>
      <c r="AB21" s="119" t="s">
        <v>254</v>
      </c>
      <c r="AC21" s="119" t="s">
        <v>254</v>
      </c>
      <c r="AD21" s="119" t="s">
        <v>254</v>
      </c>
      <c r="AE21" s="119" t="s">
        <v>254</v>
      </c>
      <c r="AF21" s="98" t="s">
        <v>316</v>
      </c>
      <c r="AG21" s="98" t="s">
        <v>316</v>
      </c>
      <c r="AH21" s="98" t="s">
        <v>316</v>
      </c>
      <c r="AI21" s="98" t="s">
        <v>315</v>
      </c>
      <c r="AJ21" s="98" t="s">
        <v>315</v>
      </c>
      <c r="AK21" s="98" t="s">
        <v>315</v>
      </c>
      <c r="AL21" s="98" t="s">
        <v>315</v>
      </c>
      <c r="AM21" s="98" t="s">
        <v>315</v>
      </c>
      <c r="AN21" s="98" t="s">
        <v>315</v>
      </c>
      <c r="AO21" s="52"/>
      <c r="AP21" s="76" t="s">
        <v>409</v>
      </c>
      <c r="AQ21" s="76" t="s">
        <v>409</v>
      </c>
      <c r="AR21" s="76" t="s">
        <v>409</v>
      </c>
      <c r="AS21" s="76" t="s">
        <v>409</v>
      </c>
      <c r="AT21" s="76" t="s">
        <v>409</v>
      </c>
      <c r="AU21" s="76" t="s">
        <v>409</v>
      </c>
      <c r="AV21" s="76" t="s">
        <v>409</v>
      </c>
      <c r="AW21" s="76" t="s">
        <v>409</v>
      </c>
      <c r="AX21" s="76" t="s">
        <v>409</v>
      </c>
      <c r="AY21" s="76" t="s">
        <v>409</v>
      </c>
      <c r="AZ21" s="76" t="s">
        <v>615</v>
      </c>
      <c r="BA21" s="76" t="s">
        <v>615</v>
      </c>
      <c r="BB21" s="76" t="s">
        <v>615</v>
      </c>
      <c r="BC21" s="76" t="s">
        <v>615</v>
      </c>
      <c r="BD21" s="76" t="s">
        <v>616</v>
      </c>
      <c r="BE21" s="76" t="s">
        <v>616</v>
      </c>
      <c r="BF21" s="76" t="s">
        <v>616</v>
      </c>
      <c r="BG21" s="76" t="s">
        <v>616</v>
      </c>
      <c r="BH21" s="89"/>
      <c r="BI21" s="52"/>
      <c r="BJ21" s="52"/>
      <c r="BK21" s="121">
        <v>18</v>
      </c>
      <c r="BL21" s="108" t="s">
        <v>152</v>
      </c>
      <c r="BM21" s="106" t="s">
        <v>465</v>
      </c>
      <c r="BN21" s="52" t="s">
        <v>475</v>
      </c>
      <c r="BO21" s="52" t="s">
        <v>475</v>
      </c>
      <c r="BP21" s="52" t="s">
        <v>476</v>
      </c>
      <c r="BQ21" s="52" t="s">
        <v>476</v>
      </c>
      <c r="BR21" s="52" t="s">
        <v>476</v>
      </c>
      <c r="BS21" s="52" t="s">
        <v>476</v>
      </c>
      <c r="BT21" s="52" t="s">
        <v>476</v>
      </c>
      <c r="BU21" s="52" t="s">
        <v>476</v>
      </c>
      <c r="BV21" s="52" t="s">
        <v>476</v>
      </c>
      <c r="BW21" s="52" t="s">
        <v>476</v>
      </c>
      <c r="BX21" s="52" t="s">
        <v>476</v>
      </c>
      <c r="BY21" s="52" t="s">
        <v>476</v>
      </c>
      <c r="BZ21" s="97" t="s">
        <v>477</v>
      </c>
      <c r="CA21" s="97" t="s">
        <v>477</v>
      </c>
      <c r="CB21" s="97" t="s">
        <v>477</v>
      </c>
      <c r="CC21" s="97" t="s">
        <v>477</v>
      </c>
      <c r="CD21" s="97" t="s">
        <v>477</v>
      </c>
      <c r="CE21" s="97" t="s">
        <v>477</v>
      </c>
      <c r="CF21" s="97" t="s">
        <v>477</v>
      </c>
      <c r="CG21" s="97" t="s">
        <v>477</v>
      </c>
      <c r="CH21" s="97" t="s">
        <v>477</v>
      </c>
      <c r="CI21" s="97" t="s">
        <v>477</v>
      </c>
      <c r="CJ21" s="97" t="s">
        <v>474</v>
      </c>
      <c r="CK21" s="97" t="s">
        <v>474</v>
      </c>
    </row>
    <row r="22" spans="1:89" s="5" customFormat="1" ht="48" customHeight="1">
      <c r="A22" s="3" t="s">
        <v>11</v>
      </c>
      <c r="B22" s="51">
        <f>COUNTIF(M22:BJ22,"ch wew *")</f>
        <v>20</v>
      </c>
      <c r="C22" s="4" t="s">
        <v>260</v>
      </c>
      <c r="D22" s="59">
        <f>COUNTIF(M22:BJ22,"ped*")</f>
        <v>10</v>
      </c>
      <c r="E22" s="45" t="s">
        <v>36</v>
      </c>
      <c r="F22" s="45" t="s">
        <v>12</v>
      </c>
      <c r="G22" s="45" t="s">
        <v>38</v>
      </c>
      <c r="H22" s="50">
        <f>COUNTIF(M22:BJ22,"chir*")</f>
        <v>9</v>
      </c>
      <c r="I22" s="162"/>
      <c r="J22" s="159"/>
      <c r="K22" s="57">
        <v>19</v>
      </c>
      <c r="M22" s="111" t="s">
        <v>117</v>
      </c>
      <c r="Q22" s="119" t="s">
        <v>255</v>
      </c>
      <c r="R22" s="119" t="s">
        <v>255</v>
      </c>
      <c r="T22" s="119" t="s">
        <v>255</v>
      </c>
      <c r="U22" s="119" t="s">
        <v>255</v>
      </c>
      <c r="V22" s="119" t="s">
        <v>255</v>
      </c>
      <c r="W22" s="98" t="s">
        <v>127</v>
      </c>
      <c r="X22" s="98" t="s">
        <v>127</v>
      </c>
      <c r="Y22" s="98" t="s">
        <v>127</v>
      </c>
      <c r="Z22" s="98" t="s">
        <v>133</v>
      </c>
      <c r="AA22" s="98" t="s">
        <v>133</v>
      </c>
      <c r="AB22" s="98" t="s">
        <v>133</v>
      </c>
      <c r="AC22" s="98" t="s">
        <v>133</v>
      </c>
      <c r="AD22" s="98" t="s">
        <v>133</v>
      </c>
      <c r="AE22" s="98" t="s">
        <v>133</v>
      </c>
      <c r="AF22" s="76" t="s">
        <v>417</v>
      </c>
      <c r="AG22" s="76" t="s">
        <v>417</v>
      </c>
      <c r="AH22" s="151"/>
      <c r="AI22" s="76" t="s">
        <v>417</v>
      </c>
      <c r="AJ22" s="76" t="s">
        <v>417</v>
      </c>
      <c r="AK22" s="76" t="s">
        <v>417</v>
      </c>
      <c r="AL22" s="76" t="s">
        <v>417</v>
      </c>
      <c r="AM22" s="151"/>
      <c r="AN22" s="76" t="s">
        <v>417</v>
      </c>
      <c r="AO22" s="76" t="s">
        <v>431</v>
      </c>
      <c r="AP22" s="76" t="s">
        <v>431</v>
      </c>
      <c r="AQ22" s="119" t="s">
        <v>255</v>
      </c>
      <c r="AR22" s="52"/>
      <c r="AS22" s="119" t="s">
        <v>255</v>
      </c>
      <c r="AT22" s="119" t="s">
        <v>255</v>
      </c>
      <c r="AU22" s="119" t="s">
        <v>255</v>
      </c>
      <c r="AV22" s="119" t="s">
        <v>255</v>
      </c>
      <c r="AW22" s="52"/>
      <c r="AX22" s="76" t="s">
        <v>425</v>
      </c>
      <c r="AY22" s="76" t="s">
        <v>425</v>
      </c>
      <c r="AZ22" s="76" t="s">
        <v>425</v>
      </c>
      <c r="BA22" s="76" t="s">
        <v>425</v>
      </c>
      <c r="BB22" s="76" t="s">
        <v>425</v>
      </c>
      <c r="BC22" s="76" t="s">
        <v>425</v>
      </c>
      <c r="BD22" s="76" t="s">
        <v>425</v>
      </c>
      <c r="BE22" s="76" t="s">
        <v>425</v>
      </c>
      <c r="BF22" s="76" t="s">
        <v>425</v>
      </c>
      <c r="BG22" s="76" t="s">
        <v>425</v>
      </c>
      <c r="BH22" s="89"/>
      <c r="BI22" s="52"/>
      <c r="BJ22" s="52"/>
      <c r="BK22" s="121">
        <v>19</v>
      </c>
      <c r="BL22" s="108" t="s">
        <v>152</v>
      </c>
      <c r="BM22" s="106" t="s">
        <v>178</v>
      </c>
      <c r="BN22" s="52" t="s">
        <v>201</v>
      </c>
      <c r="BO22" s="52" t="s">
        <v>201</v>
      </c>
      <c r="BP22" s="52" t="s">
        <v>201</v>
      </c>
      <c r="BQ22" s="52" t="s">
        <v>201</v>
      </c>
      <c r="BR22" s="52" t="s">
        <v>201</v>
      </c>
      <c r="BS22" s="52" t="s">
        <v>201</v>
      </c>
      <c r="BT22" s="52" t="s">
        <v>201</v>
      </c>
      <c r="BU22" s="52" t="s">
        <v>201</v>
      </c>
      <c r="BV22" s="52" t="s">
        <v>201</v>
      </c>
      <c r="BW22" s="52" t="s">
        <v>201</v>
      </c>
      <c r="BX22" s="52" t="s">
        <v>201</v>
      </c>
      <c r="BY22" s="52" t="s">
        <v>201</v>
      </c>
      <c r="BZ22" s="97" t="s">
        <v>218</v>
      </c>
      <c r="CA22" s="97" t="s">
        <v>218</v>
      </c>
      <c r="CB22" s="97" t="s">
        <v>218</v>
      </c>
      <c r="CC22" s="97" t="s">
        <v>218</v>
      </c>
      <c r="CD22" s="97" t="s">
        <v>218</v>
      </c>
      <c r="CE22" s="97" t="s">
        <v>218</v>
      </c>
      <c r="CF22" s="97" t="s">
        <v>218</v>
      </c>
      <c r="CG22" s="97" t="s">
        <v>218</v>
      </c>
      <c r="CH22" s="97" t="s">
        <v>218</v>
      </c>
      <c r="CI22" s="97" t="s">
        <v>218</v>
      </c>
      <c r="CJ22" s="97" t="s">
        <v>218</v>
      </c>
      <c r="CK22" s="97" t="s">
        <v>218</v>
      </c>
    </row>
    <row r="23" spans="1:89" s="5" customFormat="1" ht="48" customHeight="1">
      <c r="A23" s="3" t="s">
        <v>11</v>
      </c>
      <c r="B23" s="51">
        <f t="shared" ref="B23:B50" si="6">COUNTIF(L23:BJ23,"ch wew *")</f>
        <v>20</v>
      </c>
      <c r="C23" s="4" t="s">
        <v>260</v>
      </c>
      <c r="D23" s="59">
        <f t="shared" ref="D23:D50" si="7">COUNTIF(L23:BJ23,"ped*")</f>
        <v>10</v>
      </c>
      <c r="E23" s="45" t="s">
        <v>36</v>
      </c>
      <c r="F23" s="45" t="s">
        <v>12</v>
      </c>
      <c r="G23" s="45" t="s">
        <v>38</v>
      </c>
      <c r="H23" s="50">
        <f t="shared" ref="H23:H50" si="8">COUNTIF(L23:BJ23,"chir*")</f>
        <v>9</v>
      </c>
      <c r="I23" s="162"/>
      <c r="J23" s="159"/>
      <c r="K23" s="57">
        <v>20</v>
      </c>
      <c r="L23" s="52"/>
      <c r="M23" s="111" t="s">
        <v>117</v>
      </c>
      <c r="N23" s="52"/>
      <c r="O23" s="52"/>
      <c r="P23" s="98" t="s">
        <v>133</v>
      </c>
      <c r="Q23" s="98" t="s">
        <v>133</v>
      </c>
      <c r="R23" s="98" t="s">
        <v>133</v>
      </c>
      <c r="S23" s="98" t="s">
        <v>133</v>
      </c>
      <c r="T23" s="98" t="s">
        <v>133</v>
      </c>
      <c r="U23" s="98" t="s">
        <v>127</v>
      </c>
      <c r="V23" s="98" t="s">
        <v>128</v>
      </c>
      <c r="W23" s="107"/>
      <c r="X23" s="98" t="s">
        <v>128</v>
      </c>
      <c r="Y23" s="98" t="s">
        <v>128</v>
      </c>
      <c r="Z23" s="119" t="s">
        <v>255</v>
      </c>
      <c r="AA23" s="119" t="s">
        <v>255</v>
      </c>
      <c r="AB23" s="119" t="s">
        <v>255</v>
      </c>
      <c r="AD23" s="119" t="s">
        <v>255</v>
      </c>
      <c r="AE23" s="119" t="s">
        <v>255</v>
      </c>
      <c r="AF23" s="151"/>
      <c r="AG23" s="119" t="s">
        <v>255</v>
      </c>
      <c r="AI23" s="119" t="s">
        <v>255</v>
      </c>
      <c r="AJ23" s="119" t="s">
        <v>255</v>
      </c>
      <c r="AK23" s="119" t="s">
        <v>255</v>
      </c>
      <c r="AL23" s="119" t="s">
        <v>255</v>
      </c>
      <c r="AN23" s="76" t="s">
        <v>425</v>
      </c>
      <c r="AO23" s="76" t="s">
        <v>425</v>
      </c>
      <c r="AP23" s="76" t="s">
        <v>425</v>
      </c>
      <c r="AQ23" s="76" t="s">
        <v>425</v>
      </c>
      <c r="AR23" s="76" t="s">
        <v>425</v>
      </c>
      <c r="AS23" s="76" t="s">
        <v>425</v>
      </c>
      <c r="AT23" s="76" t="s">
        <v>425</v>
      </c>
      <c r="AU23" s="76" t="s">
        <v>425</v>
      </c>
      <c r="AV23" s="76" t="s">
        <v>425</v>
      </c>
      <c r="AW23" s="76" t="s">
        <v>425</v>
      </c>
      <c r="AX23" s="52"/>
      <c r="AY23" s="151"/>
      <c r="AZ23" s="76" t="s">
        <v>426</v>
      </c>
      <c r="BA23" s="76" t="s">
        <v>426</v>
      </c>
      <c r="BB23" s="76" t="s">
        <v>426</v>
      </c>
      <c r="BC23" s="76" t="s">
        <v>426</v>
      </c>
      <c r="BD23" s="76" t="s">
        <v>426</v>
      </c>
      <c r="BE23" s="76" t="s">
        <v>426</v>
      </c>
      <c r="BF23" s="76" t="s">
        <v>426</v>
      </c>
      <c r="BG23" s="76" t="s">
        <v>432</v>
      </c>
      <c r="BH23" s="89"/>
      <c r="BI23" s="52"/>
      <c r="BJ23" s="76" t="s">
        <v>432</v>
      </c>
      <c r="BK23" s="121">
        <v>20</v>
      </c>
      <c r="BL23" s="110" t="s">
        <v>163</v>
      </c>
      <c r="BM23" s="106" t="s">
        <v>466</v>
      </c>
      <c r="BN23" s="52" t="s">
        <v>470</v>
      </c>
      <c r="BO23" s="52" t="s">
        <v>470</v>
      </c>
      <c r="BP23" s="52" t="s">
        <v>470</v>
      </c>
      <c r="BQ23" s="52" t="s">
        <v>470</v>
      </c>
      <c r="BR23" s="52" t="s">
        <v>470</v>
      </c>
      <c r="BS23" s="52" t="s">
        <v>470</v>
      </c>
      <c r="BT23" s="97" t="s">
        <v>471</v>
      </c>
      <c r="BU23" s="97" t="s">
        <v>471</v>
      </c>
      <c r="BV23" s="97" t="s">
        <v>471</v>
      </c>
      <c r="BW23" s="97" t="s">
        <v>471</v>
      </c>
      <c r="BX23" s="97" t="s">
        <v>471</v>
      </c>
      <c r="BY23" s="97" t="s">
        <v>471</v>
      </c>
      <c r="BZ23" s="52" t="s">
        <v>472</v>
      </c>
      <c r="CA23" s="52" t="s">
        <v>472</v>
      </c>
      <c r="CB23" s="52" t="s">
        <v>472</v>
      </c>
      <c r="CC23" s="52" t="s">
        <v>472</v>
      </c>
      <c r="CD23" s="52" t="s">
        <v>472</v>
      </c>
      <c r="CE23" s="52" t="s">
        <v>472</v>
      </c>
      <c r="CF23" s="97" t="s">
        <v>473</v>
      </c>
      <c r="CG23" s="97" t="s">
        <v>473</v>
      </c>
      <c r="CH23" s="97" t="s">
        <v>473</v>
      </c>
      <c r="CI23" s="97" t="s">
        <v>473</v>
      </c>
      <c r="CJ23" s="97" t="s">
        <v>473</v>
      </c>
      <c r="CK23" s="97" t="s">
        <v>473</v>
      </c>
    </row>
    <row r="24" spans="1:89" s="5" customFormat="1" ht="48" customHeight="1">
      <c r="A24" s="3" t="s">
        <v>11</v>
      </c>
      <c r="B24" s="51">
        <f t="shared" si="6"/>
        <v>20</v>
      </c>
      <c r="C24" s="4" t="s">
        <v>260</v>
      </c>
      <c r="D24" s="59">
        <f t="shared" si="7"/>
        <v>10</v>
      </c>
      <c r="E24" s="45" t="s">
        <v>36</v>
      </c>
      <c r="F24" s="45" t="s">
        <v>12</v>
      </c>
      <c r="G24" s="45" t="s">
        <v>38</v>
      </c>
      <c r="H24" s="50">
        <f t="shared" si="8"/>
        <v>9</v>
      </c>
      <c r="I24" s="162"/>
      <c r="J24" s="159">
        <v>3</v>
      </c>
      <c r="K24" s="57">
        <v>21</v>
      </c>
      <c r="L24" s="52"/>
      <c r="M24" s="76" t="s">
        <v>426</v>
      </c>
      <c r="N24" s="76" t="s">
        <v>426</v>
      </c>
      <c r="O24" s="76" t="s">
        <v>426</v>
      </c>
      <c r="P24" s="76" t="s">
        <v>432</v>
      </c>
      <c r="Q24" s="76" t="s">
        <v>432</v>
      </c>
      <c r="R24" s="111" t="s">
        <v>428</v>
      </c>
      <c r="S24" s="52"/>
      <c r="T24" s="119" t="s">
        <v>257</v>
      </c>
      <c r="U24" s="119" t="s">
        <v>257</v>
      </c>
      <c r="V24" s="119" t="s">
        <v>257</v>
      </c>
      <c r="W24" s="119" t="s">
        <v>257</v>
      </c>
      <c r="X24" s="119" t="s">
        <v>257</v>
      </c>
      <c r="Y24" s="119" t="s">
        <v>257</v>
      </c>
      <c r="Z24" s="119" t="s">
        <v>257</v>
      </c>
      <c r="AA24" s="119" t="s">
        <v>257</v>
      </c>
      <c r="AB24" s="119" t="s">
        <v>257</v>
      </c>
      <c r="AC24" s="119" t="s">
        <v>257</v>
      </c>
      <c r="AD24" s="76" t="s">
        <v>425</v>
      </c>
      <c r="AE24" s="76" t="s">
        <v>425</v>
      </c>
      <c r="AF24" s="76" t="s">
        <v>425</v>
      </c>
      <c r="AG24" s="76" t="s">
        <v>425</v>
      </c>
      <c r="AH24" s="76" t="s">
        <v>425</v>
      </c>
      <c r="AI24" s="76" t="s">
        <v>425</v>
      </c>
      <c r="AJ24" s="76" t="s">
        <v>425</v>
      </c>
      <c r="AK24" s="76" t="s">
        <v>425</v>
      </c>
      <c r="AL24" s="76" t="s">
        <v>425</v>
      </c>
      <c r="AM24" s="76" t="s">
        <v>425</v>
      </c>
      <c r="AN24" s="107"/>
      <c r="AO24" s="107"/>
      <c r="AP24" s="151"/>
      <c r="AQ24" s="76" t="s">
        <v>426</v>
      </c>
      <c r="AR24" s="76" t="s">
        <v>426</v>
      </c>
      <c r="AS24" s="76" t="s">
        <v>426</v>
      </c>
      <c r="AT24" s="76" t="s">
        <v>426</v>
      </c>
      <c r="AZ24" s="98" t="s">
        <v>131</v>
      </c>
      <c r="BA24" s="98" t="s">
        <v>132</v>
      </c>
      <c r="BB24" s="98" t="s">
        <v>132</v>
      </c>
      <c r="BC24" s="98" t="s">
        <v>132</v>
      </c>
      <c r="BD24" s="98" t="s">
        <v>131</v>
      </c>
      <c r="BE24" s="98" t="s">
        <v>131</v>
      </c>
      <c r="BF24" s="98" t="s">
        <v>131</v>
      </c>
      <c r="BG24" s="98" t="s">
        <v>131</v>
      </c>
      <c r="BH24" s="89"/>
      <c r="BI24" s="52"/>
      <c r="BJ24" s="98" t="s">
        <v>131</v>
      </c>
      <c r="BK24" s="121">
        <v>21</v>
      </c>
      <c r="BL24" s="110" t="s">
        <v>163</v>
      </c>
      <c r="BM24" s="106" t="s">
        <v>467</v>
      </c>
      <c r="BN24" s="52" t="s">
        <v>472</v>
      </c>
      <c r="BO24" s="52" t="s">
        <v>472</v>
      </c>
      <c r="BP24" s="52" t="s">
        <v>472</v>
      </c>
      <c r="BQ24" s="52" t="s">
        <v>472</v>
      </c>
      <c r="BR24" s="52" t="s">
        <v>472</v>
      </c>
      <c r="BS24" s="52" t="s">
        <v>472</v>
      </c>
      <c r="BT24" s="97" t="s">
        <v>473</v>
      </c>
      <c r="BU24" s="97" t="s">
        <v>473</v>
      </c>
      <c r="BV24" s="97" t="s">
        <v>473</v>
      </c>
      <c r="BW24" s="97" t="s">
        <v>473</v>
      </c>
      <c r="BX24" s="97" t="s">
        <v>473</v>
      </c>
      <c r="BY24" s="97" t="s">
        <v>473</v>
      </c>
      <c r="BZ24" s="52" t="s">
        <v>200</v>
      </c>
      <c r="CA24" s="52" t="s">
        <v>200</v>
      </c>
      <c r="CB24" s="52" t="s">
        <v>200</v>
      </c>
      <c r="CC24" s="52" t="s">
        <v>200</v>
      </c>
      <c r="CD24" s="52" t="s">
        <v>200</v>
      </c>
      <c r="CE24" s="52" t="s">
        <v>200</v>
      </c>
      <c r="CF24" s="97" t="s">
        <v>217</v>
      </c>
      <c r="CG24" s="97" t="s">
        <v>217</v>
      </c>
      <c r="CH24" s="97" t="s">
        <v>217</v>
      </c>
      <c r="CI24" s="97" t="s">
        <v>217</v>
      </c>
      <c r="CJ24" s="97" t="s">
        <v>217</v>
      </c>
      <c r="CK24" s="97" t="s">
        <v>217</v>
      </c>
    </row>
    <row r="25" spans="1:89" s="5" customFormat="1" ht="48" customHeight="1">
      <c r="A25" s="3" t="s">
        <v>11</v>
      </c>
      <c r="B25" s="51">
        <f t="shared" si="6"/>
        <v>20</v>
      </c>
      <c r="C25" s="4" t="s">
        <v>260</v>
      </c>
      <c r="D25" s="59">
        <f t="shared" si="7"/>
        <v>8</v>
      </c>
      <c r="E25" s="45" t="s">
        <v>36</v>
      </c>
      <c r="F25" s="45" t="s">
        <v>12</v>
      </c>
      <c r="G25" s="45" t="s">
        <v>38</v>
      </c>
      <c r="H25" s="50">
        <f t="shared" si="8"/>
        <v>9</v>
      </c>
      <c r="I25" s="162"/>
      <c r="J25" s="159"/>
      <c r="K25" s="57">
        <v>22</v>
      </c>
      <c r="L25" s="76" t="s">
        <v>430</v>
      </c>
      <c r="M25" s="76" t="s">
        <v>430</v>
      </c>
      <c r="N25" s="76" t="s">
        <v>430</v>
      </c>
      <c r="O25" s="76" t="s">
        <v>430</v>
      </c>
      <c r="P25" s="76" t="s">
        <v>430</v>
      </c>
      <c r="Q25" s="76" t="s">
        <v>430</v>
      </c>
      <c r="R25" s="111" t="s">
        <v>428</v>
      </c>
      <c r="S25" s="76" t="s">
        <v>430</v>
      </c>
      <c r="T25" s="76" t="s">
        <v>434</v>
      </c>
      <c r="U25" s="76" t="s">
        <v>434</v>
      </c>
      <c r="V25" s="76" t="s">
        <v>645</v>
      </c>
      <c r="W25" s="76" t="s">
        <v>645</v>
      </c>
      <c r="X25" s="76" t="s">
        <v>645</v>
      </c>
      <c r="Y25" s="76" t="s">
        <v>645</v>
      </c>
      <c r="Z25" s="76" t="s">
        <v>645</v>
      </c>
      <c r="AA25" s="76" t="s">
        <v>645</v>
      </c>
      <c r="AB25" s="76" t="s">
        <v>645</v>
      </c>
      <c r="AC25" s="76" t="s">
        <v>645</v>
      </c>
      <c r="AD25" s="76" t="s">
        <v>645</v>
      </c>
      <c r="AE25" s="76" t="s">
        <v>645</v>
      </c>
      <c r="AF25" s="98" t="s">
        <v>130</v>
      </c>
      <c r="AG25" s="98" t="s">
        <v>130</v>
      </c>
      <c r="AH25" s="98" t="s">
        <v>130</v>
      </c>
      <c r="AI25" s="98" t="s">
        <v>134</v>
      </c>
      <c r="AJ25" s="98" t="s">
        <v>134</v>
      </c>
      <c r="AK25" s="98" t="s">
        <v>134</v>
      </c>
      <c r="AL25" s="98" t="s">
        <v>134</v>
      </c>
      <c r="AM25" s="98" t="s">
        <v>134</v>
      </c>
      <c r="AN25" s="98" t="s">
        <v>134</v>
      </c>
      <c r="AO25" s="151"/>
      <c r="AP25" s="120" t="s">
        <v>308</v>
      </c>
      <c r="AQ25" s="120" t="s">
        <v>308</v>
      </c>
      <c r="AR25" s="120" t="s">
        <v>308</v>
      </c>
      <c r="AS25" s="120" t="s">
        <v>308</v>
      </c>
      <c r="AT25" s="120" t="s">
        <v>309</v>
      </c>
      <c r="AU25" s="120" t="s">
        <v>309</v>
      </c>
      <c r="AV25" s="120" t="s">
        <v>309</v>
      </c>
      <c r="AW25" s="120" t="s">
        <v>309</v>
      </c>
      <c r="AX25" s="151"/>
      <c r="AY25" s="151"/>
      <c r="AZ25" s="151"/>
      <c r="BA25" s="151"/>
      <c r="BB25" s="52"/>
      <c r="BC25" s="52"/>
      <c r="BD25" s="52"/>
      <c r="BE25" s="52"/>
      <c r="BF25" s="52"/>
      <c r="BG25" s="52"/>
      <c r="BH25" s="89"/>
      <c r="BI25" s="52"/>
      <c r="BJ25" s="52"/>
      <c r="BK25" s="121">
        <v>22</v>
      </c>
      <c r="BL25" s="108" t="s">
        <v>152</v>
      </c>
      <c r="BM25" s="106" t="s">
        <v>468</v>
      </c>
      <c r="BN25" s="52" t="s">
        <v>478</v>
      </c>
      <c r="BO25" s="52" t="s">
        <v>478</v>
      </c>
      <c r="BP25" s="52" t="s">
        <v>478</v>
      </c>
      <c r="BQ25" s="52" t="s">
        <v>478</v>
      </c>
      <c r="BR25" s="52" t="s">
        <v>478</v>
      </c>
      <c r="BS25" s="52" t="s">
        <v>478</v>
      </c>
      <c r="BT25" s="97" t="s">
        <v>480</v>
      </c>
      <c r="BU25" s="97" t="s">
        <v>480</v>
      </c>
      <c r="BV25" s="97" t="s">
        <v>480</v>
      </c>
      <c r="BW25" s="97" t="s">
        <v>480</v>
      </c>
      <c r="BX25" s="97" t="s">
        <v>480</v>
      </c>
      <c r="BY25" s="97" t="s">
        <v>480</v>
      </c>
      <c r="BZ25" s="52" t="s">
        <v>478</v>
      </c>
      <c r="CA25" s="52" t="s">
        <v>478</v>
      </c>
      <c r="CB25" s="52" t="s">
        <v>478</v>
      </c>
      <c r="CC25" s="52" t="s">
        <v>478</v>
      </c>
      <c r="CD25" s="52" t="s">
        <v>478</v>
      </c>
      <c r="CE25" s="52" t="s">
        <v>478</v>
      </c>
      <c r="CF25" s="97" t="s">
        <v>480</v>
      </c>
      <c r="CG25" s="97" t="s">
        <v>482</v>
      </c>
      <c r="CH25" s="97" t="s">
        <v>482</v>
      </c>
      <c r="CI25" s="97" t="s">
        <v>482</v>
      </c>
      <c r="CJ25" s="97" t="s">
        <v>482</v>
      </c>
      <c r="CK25" s="97" t="s">
        <v>482</v>
      </c>
    </row>
    <row r="26" spans="1:89" s="5" customFormat="1" ht="48" customHeight="1">
      <c r="A26" s="3" t="s">
        <v>11</v>
      </c>
      <c r="B26" s="51">
        <f t="shared" si="6"/>
        <v>20</v>
      </c>
      <c r="C26" s="4" t="s">
        <v>260</v>
      </c>
      <c r="D26" s="59">
        <f t="shared" si="7"/>
        <v>8</v>
      </c>
      <c r="E26" s="45" t="s">
        <v>36</v>
      </c>
      <c r="F26" s="45" t="s">
        <v>12</v>
      </c>
      <c r="G26" s="45" t="s">
        <v>38</v>
      </c>
      <c r="H26" s="50">
        <f t="shared" si="8"/>
        <v>9</v>
      </c>
      <c r="I26" s="162"/>
      <c r="J26" s="159"/>
      <c r="K26" s="57">
        <v>23</v>
      </c>
      <c r="L26" s="76" t="s">
        <v>429</v>
      </c>
      <c r="M26" s="76" t="s">
        <v>429</v>
      </c>
      <c r="N26" s="76" t="s">
        <v>429</v>
      </c>
      <c r="O26" s="76" t="s">
        <v>429</v>
      </c>
      <c r="P26" s="76" t="s">
        <v>429</v>
      </c>
      <c r="Q26" s="76" t="s">
        <v>429</v>
      </c>
      <c r="R26" s="76" t="s">
        <v>429</v>
      </c>
      <c r="S26" s="76" t="s">
        <v>429</v>
      </c>
      <c r="T26" s="76" t="s">
        <v>429</v>
      </c>
      <c r="U26" s="76" t="s">
        <v>429</v>
      </c>
      <c r="V26" s="52"/>
      <c r="W26" s="111" t="s">
        <v>428</v>
      </c>
      <c r="X26" s="52"/>
      <c r="Y26" s="52"/>
      <c r="Z26" s="52"/>
      <c r="AA26" s="52"/>
      <c r="AB26" s="52"/>
      <c r="AC26" s="52"/>
      <c r="AD26" s="52"/>
      <c r="AE26" s="52"/>
      <c r="AF26" s="76" t="s">
        <v>427</v>
      </c>
      <c r="AG26" s="76" t="s">
        <v>427</v>
      </c>
      <c r="AH26" s="76" t="s">
        <v>427</v>
      </c>
      <c r="AI26" s="76" t="s">
        <v>427</v>
      </c>
      <c r="AJ26" s="76" t="s">
        <v>427</v>
      </c>
      <c r="AK26" s="76" t="s">
        <v>427</v>
      </c>
      <c r="AL26" s="76" t="s">
        <v>427</v>
      </c>
      <c r="AM26" s="76" t="s">
        <v>433</v>
      </c>
      <c r="AN26" s="76" t="s">
        <v>433</v>
      </c>
      <c r="AO26" s="98" t="s">
        <v>247</v>
      </c>
      <c r="AP26" s="98" t="s">
        <v>247</v>
      </c>
      <c r="AQ26" s="98" t="s">
        <v>247</v>
      </c>
      <c r="AR26" s="98" t="s">
        <v>248</v>
      </c>
      <c r="AS26" s="98" t="s">
        <v>248</v>
      </c>
      <c r="AT26" s="98" t="s">
        <v>248</v>
      </c>
      <c r="AU26" s="98" t="s">
        <v>248</v>
      </c>
      <c r="AV26" s="98" t="s">
        <v>248</v>
      </c>
      <c r="AW26" s="98" t="s">
        <v>248</v>
      </c>
      <c r="AX26" s="120" t="s">
        <v>308</v>
      </c>
      <c r="AY26" s="120" t="s">
        <v>308</v>
      </c>
      <c r="AZ26" s="120" t="s">
        <v>308</v>
      </c>
      <c r="BA26" s="120" t="s">
        <v>308</v>
      </c>
      <c r="BB26" s="120" t="s">
        <v>309</v>
      </c>
      <c r="BC26" s="120" t="s">
        <v>309</v>
      </c>
      <c r="BD26" s="120" t="s">
        <v>309</v>
      </c>
      <c r="BE26" s="120" t="s">
        <v>309</v>
      </c>
      <c r="BF26" s="151"/>
      <c r="BG26" s="151"/>
      <c r="BH26" s="89"/>
      <c r="BI26" s="52"/>
      <c r="BJ26" s="52"/>
      <c r="BK26" s="121">
        <v>23</v>
      </c>
      <c r="BL26" s="108" t="s">
        <v>152</v>
      </c>
      <c r="BM26" s="106" t="s">
        <v>469</v>
      </c>
      <c r="BN26" s="52" t="s">
        <v>479</v>
      </c>
      <c r="BO26" s="52" t="s">
        <v>479</v>
      </c>
      <c r="BP26" s="52" t="s">
        <v>479</v>
      </c>
      <c r="BQ26" s="52" t="s">
        <v>479</v>
      </c>
      <c r="BR26" s="52" t="s">
        <v>479</v>
      </c>
      <c r="BS26" s="52" t="s">
        <v>479</v>
      </c>
      <c r="BT26" s="97" t="s">
        <v>481</v>
      </c>
      <c r="BU26" s="97" t="s">
        <v>481</v>
      </c>
      <c r="BV26" s="97" t="s">
        <v>481</v>
      </c>
      <c r="BW26" s="97" t="s">
        <v>481</v>
      </c>
      <c r="BX26" s="97" t="s">
        <v>481</v>
      </c>
      <c r="BY26" s="97" t="s">
        <v>481</v>
      </c>
      <c r="BZ26" s="52" t="s">
        <v>202</v>
      </c>
      <c r="CA26" s="52" t="s">
        <v>202</v>
      </c>
      <c r="CB26" s="52" t="s">
        <v>202</v>
      </c>
      <c r="CC26" s="52" t="s">
        <v>202</v>
      </c>
      <c r="CD26" s="52" t="s">
        <v>202</v>
      </c>
      <c r="CE26" s="52" t="s">
        <v>202</v>
      </c>
      <c r="CF26" s="97" t="s">
        <v>219</v>
      </c>
      <c r="CG26" s="97" t="s">
        <v>219</v>
      </c>
      <c r="CH26" s="97" t="s">
        <v>219</v>
      </c>
      <c r="CI26" s="97" t="s">
        <v>219</v>
      </c>
      <c r="CJ26" s="97" t="s">
        <v>219</v>
      </c>
      <c r="CK26" s="97" t="s">
        <v>219</v>
      </c>
    </row>
    <row r="27" spans="1:89" s="5" customFormat="1" ht="48" customHeight="1">
      <c r="A27" s="3" t="s">
        <v>11</v>
      </c>
      <c r="B27" s="51">
        <f>COUNTIF(W27:BJ27,"ch wew *")</f>
        <v>21</v>
      </c>
      <c r="C27" s="4" t="s">
        <v>260</v>
      </c>
      <c r="D27" s="59">
        <f>COUNTIF(W27:BJ27,"ped*")</f>
        <v>8</v>
      </c>
      <c r="E27" s="45" t="s">
        <v>36</v>
      </c>
      <c r="F27" s="45" t="s">
        <v>12</v>
      </c>
      <c r="G27" s="45" t="s">
        <v>38</v>
      </c>
      <c r="H27" s="50">
        <f>COUNTIF(W27:BJ27,"chir*")</f>
        <v>9</v>
      </c>
      <c r="I27" s="162"/>
      <c r="J27" s="159"/>
      <c r="K27" s="57">
        <v>24</v>
      </c>
      <c r="W27" s="111" t="s">
        <v>438</v>
      </c>
      <c r="Y27" s="98" t="s">
        <v>685</v>
      </c>
      <c r="Z27" s="98" t="s">
        <v>685</v>
      </c>
      <c r="AA27" s="98" t="s">
        <v>685</v>
      </c>
      <c r="AB27" s="98" t="s">
        <v>686</v>
      </c>
      <c r="AC27" s="98" t="s">
        <v>686</v>
      </c>
      <c r="AD27" s="98" t="s">
        <v>686</v>
      </c>
      <c r="AE27" s="98" t="s">
        <v>686</v>
      </c>
      <c r="AF27" s="98" t="s">
        <v>686</v>
      </c>
      <c r="AG27" s="98" t="s">
        <v>686</v>
      </c>
      <c r="AH27" s="120" t="s">
        <v>308</v>
      </c>
      <c r="AI27" s="120" t="s">
        <v>308</v>
      </c>
      <c r="AJ27" s="120" t="s">
        <v>308</v>
      </c>
      <c r="AK27" s="120" t="s">
        <v>308</v>
      </c>
      <c r="AL27" s="120" t="s">
        <v>309</v>
      </c>
      <c r="AM27" s="120" t="s">
        <v>309</v>
      </c>
      <c r="AN27" s="120" t="s">
        <v>309</v>
      </c>
      <c r="AO27" s="120" t="s">
        <v>309</v>
      </c>
      <c r="AP27" s="76" t="s">
        <v>621</v>
      </c>
      <c r="AQ27" s="76" t="s">
        <v>621</v>
      </c>
      <c r="AR27" s="76" t="s">
        <v>621</v>
      </c>
      <c r="AS27" s="76" t="s">
        <v>621</v>
      </c>
      <c r="AT27" s="76" t="s">
        <v>621</v>
      </c>
      <c r="AU27" s="76" t="s">
        <v>621</v>
      </c>
      <c r="AV27" s="76" t="s">
        <v>621</v>
      </c>
      <c r="AW27" s="76" t="s">
        <v>433</v>
      </c>
      <c r="AX27" s="76" t="s">
        <v>433</v>
      </c>
      <c r="AY27" s="76" t="s">
        <v>421</v>
      </c>
      <c r="AZ27" s="76" t="s">
        <v>421</v>
      </c>
      <c r="BA27" s="76" t="s">
        <v>421</v>
      </c>
      <c r="BB27" s="76" t="s">
        <v>421</v>
      </c>
      <c r="BC27" s="76" t="s">
        <v>421</v>
      </c>
      <c r="BD27" s="76" t="s">
        <v>624</v>
      </c>
      <c r="BE27" s="76" t="s">
        <v>624</v>
      </c>
      <c r="BF27" s="76" t="s">
        <v>623</v>
      </c>
      <c r="BG27" s="76" t="s">
        <v>623</v>
      </c>
      <c r="BH27" s="89"/>
      <c r="BI27" s="76" t="s">
        <v>623</v>
      </c>
      <c r="BJ27" s="76" t="s">
        <v>623</v>
      </c>
      <c r="BK27" s="121">
        <v>24</v>
      </c>
      <c r="BL27" s="108" t="s">
        <v>162</v>
      </c>
      <c r="BM27" s="106" t="s">
        <v>54</v>
      </c>
      <c r="BN27" s="52" t="s">
        <v>199</v>
      </c>
      <c r="BO27" s="52" t="s">
        <v>199</v>
      </c>
      <c r="BP27" s="52" t="s">
        <v>199</v>
      </c>
      <c r="BQ27" s="52" t="s">
        <v>199</v>
      </c>
      <c r="BR27" s="52" t="s">
        <v>199</v>
      </c>
      <c r="BS27" s="52" t="s">
        <v>199</v>
      </c>
      <c r="BT27" s="52" t="s">
        <v>199</v>
      </c>
      <c r="BU27" s="52" t="s">
        <v>199</v>
      </c>
      <c r="BV27" s="52" t="s">
        <v>199</v>
      </c>
      <c r="BW27" s="52" t="s">
        <v>199</v>
      </c>
      <c r="BX27" s="52" t="s">
        <v>199</v>
      </c>
      <c r="BY27" s="52" t="s">
        <v>199</v>
      </c>
      <c r="BZ27" s="97" t="s">
        <v>216</v>
      </c>
      <c r="CA27" s="97" t="s">
        <v>216</v>
      </c>
      <c r="CB27" s="97" t="s">
        <v>216</v>
      </c>
      <c r="CC27" s="97" t="s">
        <v>216</v>
      </c>
      <c r="CD27" s="97" t="s">
        <v>216</v>
      </c>
      <c r="CE27" s="97" t="s">
        <v>216</v>
      </c>
      <c r="CF27" s="97" t="s">
        <v>216</v>
      </c>
      <c r="CG27" s="97" t="s">
        <v>216</v>
      </c>
      <c r="CH27" s="97" t="s">
        <v>216</v>
      </c>
      <c r="CI27" s="97" t="s">
        <v>216</v>
      </c>
      <c r="CJ27" s="97" t="s">
        <v>216</v>
      </c>
      <c r="CK27" s="97" t="s">
        <v>216</v>
      </c>
    </row>
    <row r="28" spans="1:89" s="5" customFormat="1" ht="48" customHeight="1">
      <c r="A28" s="3" t="s">
        <v>11</v>
      </c>
      <c r="B28" s="51">
        <f t="shared" si="6"/>
        <v>20</v>
      </c>
      <c r="C28" s="4" t="s">
        <v>260</v>
      </c>
      <c r="D28" s="59">
        <f t="shared" si="7"/>
        <v>8</v>
      </c>
      <c r="E28" s="45" t="s">
        <v>36</v>
      </c>
      <c r="F28" s="45" t="s">
        <v>12</v>
      </c>
      <c r="G28" s="45" t="s">
        <v>38</v>
      </c>
      <c r="H28" s="50">
        <f t="shared" si="8"/>
        <v>9</v>
      </c>
      <c r="I28" s="162"/>
      <c r="J28" s="159"/>
      <c r="K28" s="57">
        <v>25</v>
      </c>
      <c r="L28" s="107"/>
      <c r="M28" s="76" t="s">
        <v>437</v>
      </c>
      <c r="N28" s="76" t="s">
        <v>437</v>
      </c>
      <c r="O28" s="76" t="s">
        <v>437</v>
      </c>
      <c r="P28" s="107"/>
      <c r="Q28" s="107"/>
      <c r="R28" s="76" t="s">
        <v>437</v>
      </c>
      <c r="S28" s="76" t="s">
        <v>437</v>
      </c>
      <c r="T28" s="76" t="s">
        <v>437</v>
      </c>
      <c r="U28" s="107"/>
      <c r="V28" s="76" t="s">
        <v>427</v>
      </c>
      <c r="W28" s="76" t="s">
        <v>427</v>
      </c>
      <c r="X28" s="76" t="s">
        <v>427</v>
      </c>
      <c r="Y28" s="76" t="s">
        <v>427</v>
      </c>
      <c r="Z28" s="76" t="s">
        <v>427</v>
      </c>
      <c r="AA28" s="76" t="s">
        <v>427</v>
      </c>
      <c r="AB28" s="111" t="s">
        <v>438</v>
      </c>
      <c r="AC28" s="76" t="s">
        <v>427</v>
      </c>
      <c r="AD28" s="76" t="s">
        <v>433</v>
      </c>
      <c r="AE28" s="76" t="s">
        <v>433</v>
      </c>
      <c r="AF28" s="52"/>
      <c r="AG28" s="76" t="s">
        <v>437</v>
      </c>
      <c r="AH28" s="76" t="s">
        <v>437</v>
      </c>
      <c r="AI28" s="76" t="s">
        <v>437</v>
      </c>
      <c r="AJ28" s="107"/>
      <c r="AK28" s="52"/>
      <c r="AL28" s="76" t="s">
        <v>437</v>
      </c>
      <c r="AM28" s="52"/>
      <c r="AN28" s="98" t="s">
        <v>682</v>
      </c>
      <c r="AO28" s="98" t="s">
        <v>682</v>
      </c>
      <c r="AP28" s="98" t="s">
        <v>683</v>
      </c>
      <c r="AQ28" s="98" t="s">
        <v>683</v>
      </c>
      <c r="AR28" s="98" t="s">
        <v>683</v>
      </c>
      <c r="AS28" s="98" t="s">
        <v>683</v>
      </c>
      <c r="AT28" s="98" t="s">
        <v>683</v>
      </c>
      <c r="AU28" s="98" t="s">
        <v>683</v>
      </c>
      <c r="AV28" s="52"/>
      <c r="AW28" s="52"/>
      <c r="AX28" s="52"/>
      <c r="AY28" s="98" t="s">
        <v>126</v>
      </c>
      <c r="AZ28" s="151"/>
      <c r="BA28" s="151"/>
      <c r="BB28" s="120" t="s">
        <v>309</v>
      </c>
      <c r="BC28" s="120" t="s">
        <v>309</v>
      </c>
      <c r="BD28" s="120" t="s">
        <v>309</v>
      </c>
      <c r="BE28" s="120" t="s">
        <v>309</v>
      </c>
      <c r="BF28" s="120" t="s">
        <v>308</v>
      </c>
      <c r="BG28" s="120" t="s">
        <v>308</v>
      </c>
      <c r="BH28" s="89"/>
      <c r="BI28" s="120" t="s">
        <v>308</v>
      </c>
      <c r="BJ28" s="120" t="s">
        <v>308</v>
      </c>
      <c r="BK28" s="121">
        <v>25</v>
      </c>
      <c r="BL28" s="108" t="s">
        <v>155</v>
      </c>
      <c r="BM28" s="106" t="s">
        <v>288</v>
      </c>
      <c r="BN28" s="52" t="s">
        <v>291</v>
      </c>
      <c r="BO28" s="97" t="s">
        <v>292</v>
      </c>
      <c r="BP28" s="52" t="s">
        <v>290</v>
      </c>
      <c r="BQ28" s="52" t="s">
        <v>290</v>
      </c>
      <c r="BR28" s="52" t="s">
        <v>290</v>
      </c>
      <c r="BS28" s="97" t="s">
        <v>292</v>
      </c>
      <c r="BT28" s="97" t="s">
        <v>292</v>
      </c>
      <c r="BU28" s="52" t="s">
        <v>290</v>
      </c>
      <c r="BV28" s="52" t="s">
        <v>290</v>
      </c>
      <c r="BW28" s="52" t="s">
        <v>290</v>
      </c>
      <c r="BX28" s="97" t="s">
        <v>292</v>
      </c>
      <c r="BY28" s="97" t="s">
        <v>292</v>
      </c>
      <c r="BZ28" s="52" t="s">
        <v>290</v>
      </c>
      <c r="CA28" s="52" t="s">
        <v>290</v>
      </c>
      <c r="CB28" s="52" t="s">
        <v>290</v>
      </c>
      <c r="CC28" s="52" t="s">
        <v>290</v>
      </c>
      <c r="CD28" s="52" t="s">
        <v>290</v>
      </c>
      <c r="CE28" s="97" t="s">
        <v>289</v>
      </c>
      <c r="CF28" s="97" t="s">
        <v>289</v>
      </c>
      <c r="CG28" s="97" t="s">
        <v>289</v>
      </c>
      <c r="CH28" s="97" t="s">
        <v>289</v>
      </c>
      <c r="CI28" s="97" t="s">
        <v>289</v>
      </c>
      <c r="CJ28" s="52" t="s">
        <v>189</v>
      </c>
      <c r="CK28" s="52" t="s">
        <v>189</v>
      </c>
    </row>
    <row r="29" spans="1:89" s="5" customFormat="1" ht="48" customHeight="1">
      <c r="A29" s="3" t="s">
        <v>11</v>
      </c>
      <c r="B29" s="51">
        <f t="shared" si="6"/>
        <v>20</v>
      </c>
      <c r="C29" s="4" t="s">
        <v>260</v>
      </c>
      <c r="D29" s="59">
        <f t="shared" si="7"/>
        <v>9</v>
      </c>
      <c r="E29" s="45" t="s">
        <v>36</v>
      </c>
      <c r="F29" s="45" t="s">
        <v>12</v>
      </c>
      <c r="G29" s="45" t="s">
        <v>38</v>
      </c>
      <c r="H29" s="50">
        <f t="shared" si="8"/>
        <v>9</v>
      </c>
      <c r="I29" s="162"/>
      <c r="J29" s="159"/>
      <c r="K29" s="57">
        <v>26</v>
      </c>
      <c r="L29" s="52"/>
      <c r="M29" s="52"/>
      <c r="N29" s="107"/>
      <c r="O29" s="52"/>
      <c r="P29" s="52"/>
      <c r="Q29" s="52"/>
      <c r="R29" s="52"/>
      <c r="S29" s="52"/>
      <c r="T29" s="76" t="s">
        <v>439</v>
      </c>
      <c r="U29" s="98" t="s">
        <v>126</v>
      </c>
      <c r="V29" s="76" t="s">
        <v>440</v>
      </c>
      <c r="W29" s="76" t="s">
        <v>440</v>
      </c>
      <c r="X29" s="76" t="s">
        <v>440</v>
      </c>
      <c r="Y29" s="76" t="s">
        <v>440</v>
      </c>
      <c r="Z29" s="76" t="s">
        <v>440</v>
      </c>
      <c r="AA29" s="76" t="s">
        <v>440</v>
      </c>
      <c r="AB29" s="111" t="s">
        <v>438</v>
      </c>
      <c r="AC29" s="76" t="s">
        <v>440</v>
      </c>
      <c r="AD29" s="76" t="s">
        <v>440</v>
      </c>
      <c r="AE29" s="76" t="s">
        <v>439</v>
      </c>
      <c r="AF29" s="76" t="s">
        <v>430</v>
      </c>
      <c r="AG29" s="76" t="s">
        <v>430</v>
      </c>
      <c r="AH29" s="76" t="s">
        <v>430</v>
      </c>
      <c r="AI29" s="76" t="s">
        <v>430</v>
      </c>
      <c r="AJ29" s="76" t="s">
        <v>430</v>
      </c>
      <c r="AK29" s="151"/>
      <c r="AL29" s="76" t="s">
        <v>430</v>
      </c>
      <c r="AM29" s="76" t="s">
        <v>430</v>
      </c>
      <c r="AN29" s="76" t="s">
        <v>430</v>
      </c>
      <c r="AO29" s="76" t="s">
        <v>430</v>
      </c>
      <c r="AP29" s="119" t="s">
        <v>335</v>
      </c>
      <c r="AQ29" s="119" t="s">
        <v>335</v>
      </c>
      <c r="AR29" s="119" t="s">
        <v>336</v>
      </c>
      <c r="AS29" s="119" t="s">
        <v>336</v>
      </c>
      <c r="AU29" s="52"/>
      <c r="AV29" s="98" t="s">
        <v>682</v>
      </c>
      <c r="AW29" s="98" t="s">
        <v>682</v>
      </c>
      <c r="AX29" s="98" t="s">
        <v>683</v>
      </c>
      <c r="AY29" s="98" t="s">
        <v>683</v>
      </c>
      <c r="AZ29" s="98" t="s">
        <v>683</v>
      </c>
      <c r="BA29" s="98" t="s">
        <v>683</v>
      </c>
      <c r="BB29" s="98" t="s">
        <v>683</v>
      </c>
      <c r="BC29" s="98" t="s">
        <v>683</v>
      </c>
      <c r="BD29" s="119" t="s">
        <v>263</v>
      </c>
      <c r="BE29" s="119" t="s">
        <v>263</v>
      </c>
      <c r="BF29" s="119" t="s">
        <v>263</v>
      </c>
      <c r="BG29" s="119" t="s">
        <v>263</v>
      </c>
      <c r="BH29" s="155"/>
      <c r="BI29" s="52"/>
      <c r="BJ29" s="119" t="s">
        <v>263</v>
      </c>
      <c r="BK29" s="121">
        <v>26</v>
      </c>
      <c r="BL29" s="108" t="s">
        <v>155</v>
      </c>
      <c r="BM29" s="106" t="s">
        <v>333</v>
      </c>
      <c r="BN29" s="52"/>
      <c r="BO29" s="52"/>
      <c r="BP29" s="52"/>
      <c r="BQ29" s="52"/>
      <c r="BR29" s="123" t="s">
        <v>334</v>
      </c>
      <c r="BS29" s="123" t="s">
        <v>334</v>
      </c>
      <c r="BT29" s="123" t="s">
        <v>334</v>
      </c>
      <c r="BU29" s="123" t="s">
        <v>334</v>
      </c>
      <c r="BV29" s="123" t="s">
        <v>334</v>
      </c>
      <c r="BW29" s="123" t="s">
        <v>334</v>
      </c>
      <c r="BX29" s="123" t="s">
        <v>334</v>
      </c>
      <c r="BY29" s="123" t="s">
        <v>334</v>
      </c>
      <c r="BZ29" s="123" t="s">
        <v>334</v>
      </c>
      <c r="CA29" s="123" t="s">
        <v>334</v>
      </c>
      <c r="CB29" s="123" t="s">
        <v>334</v>
      </c>
      <c r="CC29" s="123" t="s">
        <v>334</v>
      </c>
      <c r="CD29" s="123" t="s">
        <v>334</v>
      </c>
      <c r="CE29" s="123" t="s">
        <v>334</v>
      </c>
      <c r="CF29" s="123" t="s">
        <v>334</v>
      </c>
      <c r="CG29" s="123" t="s">
        <v>334</v>
      </c>
      <c r="CH29" s="123" t="s">
        <v>334</v>
      </c>
      <c r="CI29" s="123" t="s">
        <v>334</v>
      </c>
      <c r="CJ29" s="123" t="s">
        <v>334</v>
      </c>
      <c r="CK29" s="123" t="s">
        <v>334</v>
      </c>
    </row>
    <row r="30" spans="1:89" s="5" customFormat="1" ht="48" customHeight="1">
      <c r="A30" s="3" t="s">
        <v>11</v>
      </c>
      <c r="B30" s="51">
        <f t="shared" si="6"/>
        <v>20</v>
      </c>
      <c r="C30" s="4" t="s">
        <v>260</v>
      </c>
      <c r="D30" s="59">
        <f t="shared" si="7"/>
        <v>9</v>
      </c>
      <c r="E30" s="45" t="s">
        <v>36</v>
      </c>
      <c r="F30" s="45" t="s">
        <v>12</v>
      </c>
      <c r="G30" s="45" t="s">
        <v>38</v>
      </c>
      <c r="H30" s="50">
        <f t="shared" si="8"/>
        <v>9</v>
      </c>
      <c r="I30" s="162"/>
      <c r="J30" s="159"/>
      <c r="K30" s="57">
        <v>27</v>
      </c>
      <c r="L30" s="120" t="s">
        <v>622</v>
      </c>
      <c r="M30" s="120" t="s">
        <v>622</v>
      </c>
      <c r="N30" s="107"/>
      <c r="O30" s="120" t="s">
        <v>622</v>
      </c>
      <c r="P30" s="120" t="s">
        <v>256</v>
      </c>
      <c r="Q30" s="120" t="s">
        <v>256</v>
      </c>
      <c r="R30" s="120" t="s">
        <v>256</v>
      </c>
      <c r="S30" s="120" t="s">
        <v>256</v>
      </c>
      <c r="V30" s="98" t="s">
        <v>313</v>
      </c>
      <c r="W30" s="98" t="s">
        <v>313</v>
      </c>
      <c r="X30" s="98" t="s">
        <v>314</v>
      </c>
      <c r="Y30" s="98" t="s">
        <v>314</v>
      </c>
      <c r="Z30" s="98" t="s">
        <v>126</v>
      </c>
      <c r="AA30" s="98" t="s">
        <v>314</v>
      </c>
      <c r="AB30" s="98" t="s">
        <v>314</v>
      </c>
      <c r="AC30" s="98" t="s">
        <v>314</v>
      </c>
      <c r="AD30" s="98" t="s">
        <v>314</v>
      </c>
      <c r="AE30" s="120" t="s">
        <v>256</v>
      </c>
      <c r="AF30" s="120" t="s">
        <v>256</v>
      </c>
      <c r="AG30" s="111" t="s">
        <v>438</v>
      </c>
      <c r="AH30" s="76" t="s">
        <v>441</v>
      </c>
      <c r="AI30" s="76" t="s">
        <v>441</v>
      </c>
      <c r="AJ30" s="76" t="s">
        <v>441</v>
      </c>
      <c r="AK30" s="76" t="s">
        <v>441</v>
      </c>
      <c r="AL30" s="76" t="s">
        <v>441</v>
      </c>
      <c r="AM30" s="76" t="s">
        <v>441</v>
      </c>
      <c r="AN30" s="76" t="s">
        <v>441</v>
      </c>
      <c r="AO30" s="76" t="s">
        <v>441</v>
      </c>
      <c r="AP30" s="76" t="s">
        <v>441</v>
      </c>
      <c r="AQ30" s="76" t="s">
        <v>441</v>
      </c>
      <c r="AR30" s="52"/>
      <c r="AS30" s="52"/>
      <c r="AT30" s="52"/>
      <c r="AU30" s="52"/>
      <c r="AV30" s="52"/>
      <c r="AW30" s="52"/>
      <c r="AX30" s="52"/>
      <c r="AY30" s="76" t="s">
        <v>442</v>
      </c>
      <c r="AZ30" s="76" t="s">
        <v>442</v>
      </c>
      <c r="BA30" s="76" t="s">
        <v>442</v>
      </c>
      <c r="BB30" s="76" t="s">
        <v>442</v>
      </c>
      <c r="BC30" s="76" t="s">
        <v>442</v>
      </c>
      <c r="BD30" s="76" t="s">
        <v>442</v>
      </c>
      <c r="BE30" s="76" t="s">
        <v>442</v>
      </c>
      <c r="BF30" s="76" t="s">
        <v>443</v>
      </c>
      <c r="BG30" s="76" t="s">
        <v>443</v>
      </c>
      <c r="BH30" s="89"/>
      <c r="BI30" s="52"/>
      <c r="BJ30" s="52"/>
      <c r="BK30" s="121">
        <v>27</v>
      </c>
      <c r="BL30" s="108" t="s">
        <v>161</v>
      </c>
      <c r="BM30" s="106" t="s">
        <v>179</v>
      </c>
      <c r="BN30" s="52" t="s">
        <v>198</v>
      </c>
      <c r="BO30" s="52" t="s">
        <v>198</v>
      </c>
      <c r="BP30" s="52" t="s">
        <v>198</v>
      </c>
      <c r="BQ30" s="52" t="s">
        <v>198</v>
      </c>
      <c r="BR30" s="52" t="s">
        <v>198</v>
      </c>
      <c r="BS30" s="52" t="s">
        <v>198</v>
      </c>
      <c r="BT30" s="52" t="s">
        <v>198</v>
      </c>
      <c r="BU30" s="52" t="s">
        <v>198</v>
      </c>
      <c r="BV30" s="52" t="s">
        <v>198</v>
      </c>
      <c r="BW30" s="52" t="s">
        <v>198</v>
      </c>
      <c r="BX30" s="52" t="s">
        <v>198</v>
      </c>
      <c r="BY30" s="52" t="s">
        <v>198</v>
      </c>
      <c r="BZ30" s="97" t="s">
        <v>215</v>
      </c>
      <c r="CA30" s="97" t="s">
        <v>215</v>
      </c>
      <c r="CB30" s="97" t="s">
        <v>215</v>
      </c>
      <c r="CC30" s="97" t="s">
        <v>215</v>
      </c>
      <c r="CD30" s="97" t="s">
        <v>215</v>
      </c>
      <c r="CE30" s="97" t="s">
        <v>215</v>
      </c>
      <c r="CF30" s="97" t="s">
        <v>215</v>
      </c>
      <c r="CG30" s="97" t="s">
        <v>215</v>
      </c>
      <c r="CH30" s="97" t="s">
        <v>215</v>
      </c>
      <c r="CI30" s="97" t="s">
        <v>215</v>
      </c>
      <c r="CJ30" s="97" t="s">
        <v>215</v>
      </c>
      <c r="CK30" s="97" t="s">
        <v>215</v>
      </c>
    </row>
    <row r="31" spans="1:89" s="5" customFormat="1" ht="48" customHeight="1">
      <c r="A31" s="3" t="s">
        <v>11</v>
      </c>
      <c r="B31" s="51">
        <f>COUNTIF(L31:BI31,"ch wew *")</f>
        <v>19</v>
      </c>
      <c r="C31" s="4" t="s">
        <v>260</v>
      </c>
      <c r="D31" s="59">
        <f>COUNTIF(L31:BI31,"ped*")</f>
        <v>9</v>
      </c>
      <c r="E31" s="45" t="s">
        <v>36</v>
      </c>
      <c r="F31" s="45" t="s">
        <v>12</v>
      </c>
      <c r="G31" s="45" t="s">
        <v>38</v>
      </c>
      <c r="H31" s="50">
        <f>COUNTIF(L31:BI31,"chir*")</f>
        <v>9</v>
      </c>
      <c r="I31" s="162"/>
      <c r="J31" s="159"/>
      <c r="K31" s="57">
        <v>28</v>
      </c>
      <c r="L31" s="76" t="s">
        <v>444</v>
      </c>
      <c r="M31" s="76" t="s">
        <v>444</v>
      </c>
      <c r="N31" s="76" t="s">
        <v>444</v>
      </c>
      <c r="O31" s="76" t="s">
        <v>444</v>
      </c>
      <c r="P31" s="76" t="s">
        <v>444</v>
      </c>
      <c r="Q31" s="76" t="s">
        <v>444</v>
      </c>
      <c r="R31" s="76" t="s">
        <v>444</v>
      </c>
      <c r="S31" s="76" t="s">
        <v>444</v>
      </c>
      <c r="T31" s="76" t="s">
        <v>444</v>
      </c>
      <c r="U31" s="76" t="s">
        <v>444</v>
      </c>
      <c r="V31" s="98" t="s">
        <v>310</v>
      </c>
      <c r="W31" s="98" t="s">
        <v>310</v>
      </c>
      <c r="X31" s="98" t="s">
        <v>311</v>
      </c>
      <c r="Y31" s="98" t="s">
        <v>311</v>
      </c>
      <c r="Z31" s="98" t="s">
        <v>311</v>
      </c>
      <c r="AA31" s="98" t="s">
        <v>311</v>
      </c>
      <c r="AB31" s="98" t="s">
        <v>311</v>
      </c>
      <c r="AC31" s="98" t="s">
        <v>311</v>
      </c>
      <c r="AD31" s="151"/>
      <c r="AE31" s="98" t="s">
        <v>126</v>
      </c>
      <c r="AF31" s="52"/>
      <c r="AG31" s="111" t="s">
        <v>438</v>
      </c>
      <c r="AH31" s="52"/>
      <c r="AI31" s="52"/>
      <c r="AJ31" s="52"/>
      <c r="AK31" s="52"/>
      <c r="AL31" s="52"/>
      <c r="AM31" s="52"/>
      <c r="AN31" s="52"/>
      <c r="AO31" s="52"/>
      <c r="AP31" s="120" t="s">
        <v>256</v>
      </c>
      <c r="AQ31" s="120" t="s">
        <v>256</v>
      </c>
      <c r="AR31" s="120" t="s">
        <v>256</v>
      </c>
      <c r="AS31" s="120" t="s">
        <v>256</v>
      </c>
      <c r="AT31" s="120" t="s">
        <v>256</v>
      </c>
      <c r="AU31" s="107"/>
      <c r="AV31" s="119" t="s">
        <v>335</v>
      </c>
      <c r="AW31" s="119" t="s">
        <v>336</v>
      </c>
      <c r="AX31" s="76" t="s">
        <v>435</v>
      </c>
      <c r="AY31" s="76" t="s">
        <v>435</v>
      </c>
      <c r="AZ31" s="76" t="s">
        <v>435</v>
      </c>
      <c r="BA31" s="76" t="s">
        <v>435</v>
      </c>
      <c r="BB31" s="76" t="s">
        <v>436</v>
      </c>
      <c r="BC31" s="76" t="s">
        <v>436</v>
      </c>
      <c r="BD31" s="76" t="s">
        <v>436</v>
      </c>
      <c r="BE31" s="76" t="s">
        <v>436</v>
      </c>
      <c r="BF31" s="119" t="s">
        <v>335</v>
      </c>
      <c r="BG31" s="119" t="s">
        <v>336</v>
      </c>
      <c r="BH31" s="89"/>
      <c r="BI31" s="151"/>
      <c r="BK31" s="121">
        <v>28</v>
      </c>
      <c r="BL31" s="108" t="s">
        <v>151</v>
      </c>
      <c r="BM31" s="106" t="s">
        <v>180</v>
      </c>
      <c r="BN31" s="52" t="s">
        <v>197</v>
      </c>
      <c r="BO31" s="52" t="s">
        <v>197</v>
      </c>
      <c r="BP31" s="52" t="s">
        <v>197</v>
      </c>
      <c r="BQ31" s="52" t="s">
        <v>197</v>
      </c>
      <c r="BR31" s="52" t="s">
        <v>197</v>
      </c>
      <c r="BS31" s="52" t="s">
        <v>197</v>
      </c>
      <c r="BT31" s="52" t="s">
        <v>197</v>
      </c>
      <c r="BU31" s="52" t="s">
        <v>197</v>
      </c>
      <c r="BV31" s="52" t="s">
        <v>197</v>
      </c>
      <c r="BW31" s="52" t="s">
        <v>197</v>
      </c>
      <c r="BX31" s="52" t="s">
        <v>197</v>
      </c>
      <c r="BY31" s="52" t="s">
        <v>197</v>
      </c>
      <c r="BZ31" s="97" t="s">
        <v>214</v>
      </c>
      <c r="CA31" s="97" t="s">
        <v>214</v>
      </c>
      <c r="CB31" s="97" t="s">
        <v>214</v>
      </c>
      <c r="CC31" s="97" t="s">
        <v>214</v>
      </c>
      <c r="CD31" s="97" t="s">
        <v>214</v>
      </c>
      <c r="CE31" s="97" t="s">
        <v>214</v>
      </c>
      <c r="CF31" s="97" t="s">
        <v>214</v>
      </c>
      <c r="CG31" s="97" t="s">
        <v>214</v>
      </c>
      <c r="CH31" s="97" t="s">
        <v>214</v>
      </c>
      <c r="CI31" s="97" t="s">
        <v>214</v>
      </c>
      <c r="CJ31" s="97" t="s">
        <v>214</v>
      </c>
      <c r="CK31" s="97" t="s">
        <v>214</v>
      </c>
    </row>
    <row r="32" spans="1:89" s="5" customFormat="1" ht="48" customHeight="1">
      <c r="A32" s="3" t="s">
        <v>11</v>
      </c>
      <c r="B32" s="51">
        <f t="shared" si="6"/>
        <v>20</v>
      </c>
      <c r="C32" s="4" t="s">
        <v>260</v>
      </c>
      <c r="D32" s="59">
        <f t="shared" si="7"/>
        <v>10</v>
      </c>
      <c r="E32" s="45" t="s">
        <v>36</v>
      </c>
      <c r="F32" s="45" t="s">
        <v>12</v>
      </c>
      <c r="G32" s="45" t="s">
        <v>38</v>
      </c>
      <c r="H32" s="50">
        <f t="shared" si="8"/>
        <v>9</v>
      </c>
      <c r="I32" s="162"/>
      <c r="J32" s="159"/>
      <c r="K32" s="57">
        <v>29</v>
      </c>
      <c r="L32" s="76" t="s">
        <v>445</v>
      </c>
      <c r="M32" s="76" t="s">
        <v>445</v>
      </c>
      <c r="N32" s="76" t="s">
        <v>445</v>
      </c>
      <c r="O32" s="76" t="s">
        <v>445</v>
      </c>
      <c r="P32" s="76" t="s">
        <v>445</v>
      </c>
      <c r="Q32" s="76" t="s">
        <v>445</v>
      </c>
      <c r="R32" s="76" t="s">
        <v>445</v>
      </c>
      <c r="S32" s="76" t="s">
        <v>445</v>
      </c>
      <c r="T32" s="76" t="s">
        <v>445</v>
      </c>
      <c r="U32" s="76" t="s">
        <v>445</v>
      </c>
      <c r="V32" s="119" t="s">
        <v>251</v>
      </c>
      <c r="W32" s="119" t="s">
        <v>251</v>
      </c>
      <c r="X32" s="119" t="s">
        <v>251</v>
      </c>
      <c r="Y32" s="119" t="s">
        <v>251</v>
      </c>
      <c r="Z32" s="119" t="s">
        <v>251</v>
      </c>
      <c r="AA32" s="119" t="s">
        <v>251</v>
      </c>
      <c r="AB32" s="119" t="s">
        <v>251</v>
      </c>
      <c r="AC32" s="119" t="s">
        <v>251</v>
      </c>
      <c r="AD32" s="119" t="s">
        <v>251</v>
      </c>
      <c r="AE32" s="119" t="s">
        <v>251</v>
      </c>
      <c r="AG32" s="98" t="s">
        <v>317</v>
      </c>
      <c r="AH32" s="98" t="s">
        <v>317</v>
      </c>
      <c r="AI32" s="98" t="s">
        <v>318</v>
      </c>
      <c r="AJ32" s="98" t="s">
        <v>318</v>
      </c>
      <c r="AK32" s="98" t="s">
        <v>318</v>
      </c>
      <c r="AL32" s="111" t="s">
        <v>438</v>
      </c>
      <c r="AM32" s="98" t="s">
        <v>318</v>
      </c>
      <c r="AN32" s="98" t="s">
        <v>318</v>
      </c>
      <c r="AO32" s="98" t="s">
        <v>318</v>
      </c>
      <c r="AP32" s="151"/>
      <c r="AQ32" s="151"/>
      <c r="AR32" s="151"/>
      <c r="AS32" s="151"/>
      <c r="AT32" s="151"/>
      <c r="AU32" s="151"/>
      <c r="AV32" s="151"/>
      <c r="AW32" s="151"/>
      <c r="AX32" s="52"/>
      <c r="AY32" s="52"/>
      <c r="AZ32" s="76" t="s">
        <v>446</v>
      </c>
      <c r="BA32" s="76" t="s">
        <v>446</v>
      </c>
      <c r="BB32" s="76" t="s">
        <v>446</v>
      </c>
      <c r="BC32" s="76" t="s">
        <v>446</v>
      </c>
      <c r="BD32" s="76" t="s">
        <v>446</v>
      </c>
      <c r="BE32" s="76" t="s">
        <v>446</v>
      </c>
      <c r="BF32" s="76" t="s">
        <v>446</v>
      </c>
      <c r="BG32" s="76" t="s">
        <v>447</v>
      </c>
      <c r="BH32" s="89"/>
      <c r="BI32" s="98" t="s">
        <v>126</v>
      </c>
      <c r="BJ32" s="76" t="s">
        <v>447</v>
      </c>
      <c r="BK32" s="121">
        <v>29</v>
      </c>
      <c r="BL32" s="105" t="s">
        <v>160</v>
      </c>
      <c r="BM32" s="106" t="s">
        <v>483</v>
      </c>
      <c r="BN32" s="52" t="s">
        <v>633</v>
      </c>
      <c r="BO32" s="52" t="s">
        <v>633</v>
      </c>
      <c r="BP32" s="52" t="s">
        <v>196</v>
      </c>
      <c r="BQ32" s="52" t="s">
        <v>196</v>
      </c>
      <c r="BR32" s="52" t="s">
        <v>196</v>
      </c>
      <c r="BS32" s="52" t="s">
        <v>633</v>
      </c>
      <c r="BT32" s="97" t="s">
        <v>634</v>
      </c>
      <c r="BU32" s="52" t="s">
        <v>196</v>
      </c>
      <c r="BV32" s="52" t="s">
        <v>196</v>
      </c>
      <c r="BW32" s="52" t="s">
        <v>196</v>
      </c>
      <c r="BX32" s="52" t="s">
        <v>633</v>
      </c>
      <c r="BY32" s="52" t="s">
        <v>633</v>
      </c>
      <c r="BZ32" s="52" t="s">
        <v>196</v>
      </c>
      <c r="CA32" s="97" t="s">
        <v>634</v>
      </c>
      <c r="CB32" s="97" t="s">
        <v>634</v>
      </c>
      <c r="CC32" s="97" t="s">
        <v>634</v>
      </c>
      <c r="CD32" s="97" t="s">
        <v>634</v>
      </c>
      <c r="CE32" s="97" t="s">
        <v>634</v>
      </c>
      <c r="CF32" s="97" t="s">
        <v>634</v>
      </c>
      <c r="CG32" s="97" t="s">
        <v>634</v>
      </c>
      <c r="CH32" s="97" t="s">
        <v>634</v>
      </c>
      <c r="CI32" s="97" t="s">
        <v>634</v>
      </c>
      <c r="CJ32" s="97" t="s">
        <v>634</v>
      </c>
      <c r="CK32" s="97" t="s">
        <v>634</v>
      </c>
    </row>
    <row r="33" spans="1:89" s="5" customFormat="1" ht="48" customHeight="1">
      <c r="A33" s="3" t="s">
        <v>11</v>
      </c>
      <c r="B33" s="51">
        <f>COUNTIF(L33:BH33,"ch wew *")</f>
        <v>20</v>
      </c>
      <c r="C33" s="4" t="s">
        <v>260</v>
      </c>
      <c r="D33" s="59">
        <f>COUNTIF(L33:BH33,"ped*")</f>
        <v>8</v>
      </c>
      <c r="E33" s="45" t="s">
        <v>36</v>
      </c>
      <c r="F33" s="45" t="s">
        <v>12</v>
      </c>
      <c r="G33" s="45" t="s">
        <v>38</v>
      </c>
      <c r="H33" s="50">
        <f>COUNTIF(L33:BH33,"chir*")</f>
        <v>9</v>
      </c>
      <c r="I33" s="162"/>
      <c r="J33" s="159"/>
      <c r="K33" s="57">
        <v>30</v>
      </c>
      <c r="L33" s="151"/>
      <c r="M33" s="151"/>
      <c r="N33" s="151"/>
      <c r="O33" s="151"/>
      <c r="P33" s="119" t="s">
        <v>653</v>
      </c>
      <c r="Q33" s="119" t="s">
        <v>336</v>
      </c>
      <c r="R33" s="119" t="s">
        <v>336</v>
      </c>
      <c r="V33" s="76" t="s">
        <v>448</v>
      </c>
      <c r="W33" s="76" t="s">
        <v>448</v>
      </c>
      <c r="X33" s="76" t="s">
        <v>448</v>
      </c>
      <c r="Y33" s="76" t="s">
        <v>448</v>
      </c>
      <c r="Z33" s="76" t="s">
        <v>448</v>
      </c>
      <c r="AA33" s="76" t="s">
        <v>448</v>
      </c>
      <c r="AB33" s="76" t="s">
        <v>448</v>
      </c>
      <c r="AC33" s="76" t="s">
        <v>448</v>
      </c>
      <c r="AD33" s="76" t="s">
        <v>448</v>
      </c>
      <c r="AE33" s="76" t="s">
        <v>448</v>
      </c>
      <c r="AF33" s="52"/>
      <c r="AG33" s="52"/>
      <c r="AH33" s="52"/>
      <c r="AJ33" s="119" t="s">
        <v>652</v>
      </c>
      <c r="AK33" s="119" t="s">
        <v>652</v>
      </c>
      <c r="AL33" s="111" t="s">
        <v>438</v>
      </c>
      <c r="AM33" s="76" t="s">
        <v>437</v>
      </c>
      <c r="AN33" s="76" t="s">
        <v>437</v>
      </c>
      <c r="AO33" s="119" t="s">
        <v>652</v>
      </c>
      <c r="AP33" s="98" t="s">
        <v>319</v>
      </c>
      <c r="AQ33" s="76" t="s">
        <v>437</v>
      </c>
      <c r="AR33" s="76" t="s">
        <v>437</v>
      </c>
      <c r="AS33" s="76" t="s">
        <v>437</v>
      </c>
      <c r="AT33" s="98" t="s">
        <v>126</v>
      </c>
      <c r="AU33" s="98" t="s">
        <v>319</v>
      </c>
      <c r="AV33" s="76" t="s">
        <v>437</v>
      </c>
      <c r="AW33" s="98" t="s">
        <v>320</v>
      </c>
      <c r="AX33" s="76" t="s">
        <v>437</v>
      </c>
      <c r="AY33" s="119" t="s">
        <v>335</v>
      </c>
      <c r="AZ33" s="119" t="s">
        <v>335</v>
      </c>
      <c r="BA33" s="76" t="s">
        <v>437</v>
      </c>
      <c r="BB33" s="98" t="s">
        <v>320</v>
      </c>
      <c r="BC33" s="76" t="s">
        <v>437</v>
      </c>
      <c r="BD33" s="98" t="s">
        <v>320</v>
      </c>
      <c r="BE33" s="98" t="s">
        <v>320</v>
      </c>
      <c r="BF33" s="98" t="s">
        <v>320</v>
      </c>
      <c r="BG33" s="98" t="s">
        <v>320</v>
      </c>
      <c r="BH33" s="155"/>
      <c r="BI33" s="119" t="s">
        <v>653</v>
      </c>
      <c r="BJ33" s="119" t="s">
        <v>653</v>
      </c>
      <c r="BK33" s="121">
        <v>30</v>
      </c>
      <c r="BL33" s="108" t="s">
        <v>159</v>
      </c>
      <c r="BM33" s="106" t="s">
        <v>673</v>
      </c>
      <c r="BN33" s="52" t="s">
        <v>674</v>
      </c>
      <c r="BO33" s="52" t="s">
        <v>674</v>
      </c>
      <c r="BP33" s="52" t="s">
        <v>674</v>
      </c>
      <c r="BQ33" s="52" t="s">
        <v>674</v>
      </c>
      <c r="BR33" s="52" t="s">
        <v>674</v>
      </c>
      <c r="BS33" s="52" t="s">
        <v>674</v>
      </c>
      <c r="BT33" s="97" t="s">
        <v>675</v>
      </c>
      <c r="BU33" s="97" t="s">
        <v>675</v>
      </c>
      <c r="BV33" s="97" t="s">
        <v>675</v>
      </c>
      <c r="BW33" s="97" t="s">
        <v>675</v>
      </c>
      <c r="BX33" s="97" t="s">
        <v>675</v>
      </c>
      <c r="BY33" s="97" t="s">
        <v>675</v>
      </c>
      <c r="BZ33" s="52" t="s">
        <v>674</v>
      </c>
      <c r="CA33" s="52" t="s">
        <v>674</v>
      </c>
      <c r="CB33" s="52" t="s">
        <v>674</v>
      </c>
      <c r="CC33" s="52" t="s">
        <v>674</v>
      </c>
      <c r="CD33" s="52" t="s">
        <v>674</v>
      </c>
      <c r="CE33" s="52" t="s">
        <v>674</v>
      </c>
      <c r="CF33" s="97" t="s">
        <v>675</v>
      </c>
      <c r="CG33" s="97" t="s">
        <v>675</v>
      </c>
      <c r="CH33" s="97" t="s">
        <v>675</v>
      </c>
      <c r="CI33" s="97" t="s">
        <v>675</v>
      </c>
      <c r="CJ33" s="97" t="s">
        <v>675</v>
      </c>
      <c r="CK33" s="97" t="s">
        <v>675</v>
      </c>
    </row>
    <row r="34" spans="1:89" s="6" customFormat="1" ht="48" customHeight="1">
      <c r="A34" s="3" t="s">
        <v>11</v>
      </c>
      <c r="B34" s="51">
        <f t="shared" si="6"/>
        <v>20</v>
      </c>
      <c r="C34" s="4" t="s">
        <v>260</v>
      </c>
      <c r="D34" s="59">
        <f t="shared" si="7"/>
        <v>10</v>
      </c>
      <c r="E34" s="45" t="s">
        <v>36</v>
      </c>
      <c r="F34" s="45" t="s">
        <v>12</v>
      </c>
      <c r="G34" s="45" t="s">
        <v>38</v>
      </c>
      <c r="H34" s="50">
        <f t="shared" si="8"/>
        <v>9</v>
      </c>
      <c r="I34" s="162"/>
      <c r="J34" s="159"/>
      <c r="K34" s="57">
        <v>31</v>
      </c>
      <c r="L34" s="143"/>
      <c r="M34" s="143"/>
      <c r="N34" s="98" t="s">
        <v>407</v>
      </c>
      <c r="O34" s="98" t="s">
        <v>407</v>
      </c>
      <c r="P34" s="98" t="s">
        <v>312</v>
      </c>
      <c r="Q34" s="98" t="s">
        <v>312</v>
      </c>
      <c r="R34" s="98" t="s">
        <v>312</v>
      </c>
      <c r="S34" s="98" t="s">
        <v>312</v>
      </c>
      <c r="T34" s="98" t="s">
        <v>312</v>
      </c>
      <c r="U34" s="98" t="s">
        <v>312</v>
      </c>
      <c r="V34" s="119" t="s">
        <v>264</v>
      </c>
      <c r="W34" s="119" t="s">
        <v>264</v>
      </c>
      <c r="X34" s="119" t="s">
        <v>264</v>
      </c>
      <c r="Y34" s="119" t="s">
        <v>264</v>
      </c>
      <c r="Z34" s="119" t="s">
        <v>264</v>
      </c>
      <c r="AA34" s="119" t="s">
        <v>264</v>
      </c>
      <c r="AB34" s="119" t="s">
        <v>264</v>
      </c>
      <c r="AC34" s="119" t="s">
        <v>264</v>
      </c>
      <c r="AD34" s="119" t="s">
        <v>264</v>
      </c>
      <c r="AE34" s="119" t="s">
        <v>264</v>
      </c>
      <c r="AF34" s="76" t="s">
        <v>449</v>
      </c>
      <c r="AG34" s="76" t="s">
        <v>449</v>
      </c>
      <c r="AH34" s="76" t="s">
        <v>449</v>
      </c>
      <c r="AI34" s="76" t="s">
        <v>449</v>
      </c>
      <c r="AJ34" s="76" t="s">
        <v>449</v>
      </c>
      <c r="AK34" s="76" t="s">
        <v>449</v>
      </c>
      <c r="AL34" s="76" t="s">
        <v>449</v>
      </c>
      <c r="AM34" s="76" t="s">
        <v>449</v>
      </c>
      <c r="AN34" s="76" t="s">
        <v>449</v>
      </c>
      <c r="AO34" s="76" t="s">
        <v>449</v>
      </c>
      <c r="AP34" s="52"/>
      <c r="AQ34" s="151"/>
      <c r="AR34" s="151"/>
      <c r="AS34" s="52"/>
      <c r="AT34" s="52"/>
      <c r="AU34" s="52"/>
      <c r="AV34" s="76" t="s">
        <v>120</v>
      </c>
      <c r="AW34" s="76" t="s">
        <v>120</v>
      </c>
      <c r="AX34" s="76" t="s">
        <v>120</v>
      </c>
      <c r="AY34" s="76" t="s">
        <v>120</v>
      </c>
      <c r="AZ34" s="143"/>
      <c r="BA34" s="111" t="s">
        <v>117</v>
      </c>
      <c r="BB34" s="76" t="s">
        <v>120</v>
      </c>
      <c r="BC34" s="76" t="s">
        <v>120</v>
      </c>
      <c r="BD34" s="76" t="s">
        <v>120</v>
      </c>
      <c r="BE34" s="52"/>
      <c r="BF34" s="76" t="s">
        <v>242</v>
      </c>
      <c r="BG34" s="76" t="s">
        <v>242</v>
      </c>
      <c r="BH34" s="89"/>
      <c r="BI34" s="98" t="s">
        <v>126</v>
      </c>
      <c r="BJ34" s="143"/>
      <c r="BK34" s="121">
        <v>31</v>
      </c>
      <c r="BL34" s="105" t="s">
        <v>158</v>
      </c>
      <c r="BM34" s="106" t="s">
        <v>339</v>
      </c>
      <c r="BN34" s="52" t="s">
        <v>340</v>
      </c>
      <c r="BO34" s="52" t="s">
        <v>340</v>
      </c>
      <c r="BP34" s="52" t="s">
        <v>340</v>
      </c>
      <c r="BQ34" s="52" t="s">
        <v>340</v>
      </c>
      <c r="BR34" s="52" t="s">
        <v>340</v>
      </c>
      <c r="BS34" s="52" t="s">
        <v>340</v>
      </c>
      <c r="BT34" s="52" t="s">
        <v>340</v>
      </c>
      <c r="BU34" s="52" t="s">
        <v>340</v>
      </c>
      <c r="BV34" s="52" t="s">
        <v>340</v>
      </c>
      <c r="BW34" s="52" t="s">
        <v>340</v>
      </c>
      <c r="BX34" s="97" t="s">
        <v>341</v>
      </c>
      <c r="BY34" s="97" t="s">
        <v>341</v>
      </c>
      <c r="BZ34" s="97" t="s">
        <v>341</v>
      </c>
      <c r="CA34" s="97" t="s">
        <v>341</v>
      </c>
      <c r="CB34" s="97" t="s">
        <v>341</v>
      </c>
      <c r="CC34" s="97" t="s">
        <v>341</v>
      </c>
      <c r="CD34" s="97" t="s">
        <v>341</v>
      </c>
      <c r="CE34" s="97" t="s">
        <v>341</v>
      </c>
      <c r="CF34" s="97" t="s">
        <v>341</v>
      </c>
      <c r="CG34" s="97" t="s">
        <v>341</v>
      </c>
      <c r="CH34" s="52" t="s">
        <v>666</v>
      </c>
      <c r="CI34" s="52" t="s">
        <v>666</v>
      </c>
      <c r="CJ34" s="97" t="s">
        <v>665</v>
      </c>
      <c r="CK34" s="97" t="s">
        <v>665</v>
      </c>
    </row>
    <row r="35" spans="1:89" s="6" customFormat="1" ht="48" customHeight="1">
      <c r="A35" s="3" t="s">
        <v>11</v>
      </c>
      <c r="B35" s="51">
        <f t="shared" si="6"/>
        <v>18</v>
      </c>
      <c r="C35" s="4" t="s">
        <v>260</v>
      </c>
      <c r="D35" s="59">
        <f t="shared" si="7"/>
        <v>8</v>
      </c>
      <c r="E35" s="45" t="s">
        <v>36</v>
      </c>
      <c r="F35" s="45" t="s">
        <v>12</v>
      </c>
      <c r="G35" s="45" t="s">
        <v>38</v>
      </c>
      <c r="H35" s="50">
        <f t="shared" si="8"/>
        <v>9</v>
      </c>
      <c r="I35" s="162"/>
      <c r="J35" s="159"/>
      <c r="K35" s="57">
        <v>32</v>
      </c>
      <c r="L35" s="120" t="s">
        <v>308</v>
      </c>
      <c r="M35" s="143"/>
      <c r="N35" s="120" t="s">
        <v>308</v>
      </c>
      <c r="O35" s="120" t="s">
        <v>308</v>
      </c>
      <c r="P35" s="120" t="s">
        <v>308</v>
      </c>
      <c r="Q35" s="120" t="s">
        <v>309</v>
      </c>
      <c r="R35" s="143"/>
      <c r="S35" s="120" t="s">
        <v>309</v>
      </c>
      <c r="T35" s="124" t="s">
        <v>342</v>
      </c>
      <c r="U35" s="120" t="s">
        <v>309</v>
      </c>
      <c r="V35" s="120" t="s">
        <v>309</v>
      </c>
      <c r="W35" s="124" t="s">
        <v>342</v>
      </c>
      <c r="X35" s="124" t="s">
        <v>343</v>
      </c>
      <c r="Y35" s="124" t="s">
        <v>343</v>
      </c>
      <c r="Z35" s="124" t="s">
        <v>343</v>
      </c>
      <c r="AA35" s="124" t="s">
        <v>343</v>
      </c>
      <c r="AB35" s="124" t="s">
        <v>343</v>
      </c>
      <c r="AC35" s="124" t="s">
        <v>343</v>
      </c>
      <c r="AD35" s="76" t="s">
        <v>120</v>
      </c>
      <c r="AE35" s="98" t="s">
        <v>126</v>
      </c>
      <c r="AF35" s="52"/>
      <c r="AG35" s="76" t="s">
        <v>120</v>
      </c>
      <c r="AH35" s="76" t="s">
        <v>120</v>
      </c>
      <c r="AI35" s="76" t="s">
        <v>120</v>
      </c>
      <c r="AJ35" s="76" t="s">
        <v>120</v>
      </c>
      <c r="AK35" s="143"/>
      <c r="AL35" s="76" t="s">
        <v>120</v>
      </c>
      <c r="AM35" s="76" t="s">
        <v>120</v>
      </c>
      <c r="AN35" s="76" t="s">
        <v>242</v>
      </c>
      <c r="AO35" s="76" t="s">
        <v>242</v>
      </c>
      <c r="AP35" s="76" t="s">
        <v>450</v>
      </c>
      <c r="AQ35" s="76" t="s">
        <v>450</v>
      </c>
      <c r="AR35" s="76" t="s">
        <v>450</v>
      </c>
      <c r="AS35" s="76" t="s">
        <v>450</v>
      </c>
      <c r="AT35" s="76" t="s">
        <v>451</v>
      </c>
      <c r="AU35" s="76" t="s">
        <v>451</v>
      </c>
      <c r="AV35" s="76" t="s">
        <v>451</v>
      </c>
      <c r="AW35" s="76" t="s">
        <v>451</v>
      </c>
      <c r="AX35" s="52"/>
      <c r="AY35" s="52"/>
      <c r="AZ35" s="52"/>
      <c r="BA35" s="151"/>
      <c r="BB35" s="151"/>
      <c r="BC35" s="52"/>
      <c r="BD35" s="52"/>
      <c r="BE35" s="52"/>
      <c r="BF35" s="111" t="s">
        <v>438</v>
      </c>
      <c r="BG35" s="143"/>
      <c r="BH35" s="89"/>
      <c r="BI35" s="52"/>
      <c r="BJ35" s="52"/>
      <c r="BK35" s="121">
        <v>32</v>
      </c>
      <c r="BL35" s="108" t="s">
        <v>157</v>
      </c>
      <c r="BM35" s="106" t="s">
        <v>77</v>
      </c>
      <c r="BN35" s="52" t="s">
        <v>195</v>
      </c>
      <c r="BO35" s="52" t="s">
        <v>195</v>
      </c>
      <c r="BP35" s="52" t="s">
        <v>195</v>
      </c>
      <c r="BQ35" s="52" t="s">
        <v>195</v>
      </c>
      <c r="BR35" s="52" t="s">
        <v>195</v>
      </c>
      <c r="BS35" s="52" t="s">
        <v>195</v>
      </c>
      <c r="BT35" s="52" t="s">
        <v>195</v>
      </c>
      <c r="BU35" s="52" t="s">
        <v>195</v>
      </c>
      <c r="BV35" s="52" t="s">
        <v>195</v>
      </c>
      <c r="BW35" s="52" t="s">
        <v>195</v>
      </c>
      <c r="BX35" s="52" t="s">
        <v>195</v>
      </c>
      <c r="BY35" s="52" t="s">
        <v>195</v>
      </c>
      <c r="BZ35" s="97" t="s">
        <v>213</v>
      </c>
      <c r="CA35" s="97" t="s">
        <v>213</v>
      </c>
      <c r="CB35" s="97" t="s">
        <v>213</v>
      </c>
      <c r="CC35" s="97" t="s">
        <v>213</v>
      </c>
      <c r="CD35" s="97" t="s">
        <v>213</v>
      </c>
      <c r="CE35" s="97" t="s">
        <v>213</v>
      </c>
      <c r="CF35" s="97" t="s">
        <v>213</v>
      </c>
      <c r="CG35" s="97" t="s">
        <v>213</v>
      </c>
      <c r="CH35" s="97" t="s">
        <v>213</v>
      </c>
      <c r="CI35" s="97" t="s">
        <v>213</v>
      </c>
      <c r="CJ35" s="97" t="s">
        <v>213</v>
      </c>
      <c r="CK35" s="97" t="s">
        <v>213</v>
      </c>
    </row>
    <row r="36" spans="1:89" s="6" customFormat="1" ht="48" customHeight="1">
      <c r="A36" s="3" t="s">
        <v>11</v>
      </c>
      <c r="B36" s="51">
        <f t="shared" si="6"/>
        <v>20</v>
      </c>
      <c r="C36" s="4" t="s">
        <v>260</v>
      </c>
      <c r="D36" s="59">
        <f t="shared" si="7"/>
        <v>8</v>
      </c>
      <c r="E36" s="45" t="s">
        <v>36</v>
      </c>
      <c r="F36" s="45" t="s">
        <v>12</v>
      </c>
      <c r="G36" s="45" t="s">
        <v>38</v>
      </c>
      <c r="H36" s="50">
        <f t="shared" si="8"/>
        <v>9</v>
      </c>
      <c r="I36" s="161" t="s">
        <v>14</v>
      </c>
      <c r="J36" s="159">
        <v>4</v>
      </c>
      <c r="K36" s="58">
        <v>33</v>
      </c>
      <c r="L36" s="76" t="s">
        <v>413</v>
      </c>
      <c r="M36" s="98" t="s">
        <v>125</v>
      </c>
      <c r="N36" s="76" t="s">
        <v>413</v>
      </c>
      <c r="O36" s="76" t="s">
        <v>413</v>
      </c>
      <c r="P36" s="76" t="s">
        <v>413</v>
      </c>
      <c r="Q36" s="76" t="s">
        <v>413</v>
      </c>
      <c r="R36" s="76" t="s">
        <v>413</v>
      </c>
      <c r="S36" s="76" t="s">
        <v>413</v>
      </c>
      <c r="T36" s="76" t="s">
        <v>413</v>
      </c>
      <c r="U36" s="76" t="s">
        <v>413</v>
      </c>
      <c r="V36" s="76" t="s">
        <v>413</v>
      </c>
      <c r="W36" s="143"/>
      <c r="X36" s="120" t="s">
        <v>308</v>
      </c>
      <c r="Y36" s="120" t="s">
        <v>308</v>
      </c>
      <c r="Z36" s="120" t="s">
        <v>308</v>
      </c>
      <c r="AA36" s="120" t="s">
        <v>308</v>
      </c>
      <c r="AB36" s="143"/>
      <c r="AC36" s="120" t="s">
        <v>309</v>
      </c>
      <c r="AD36" s="120" t="s">
        <v>309</v>
      </c>
      <c r="AE36" s="120" t="s">
        <v>309</v>
      </c>
      <c r="AF36" s="120" t="s">
        <v>309</v>
      </c>
      <c r="AG36" s="98" t="s">
        <v>323</v>
      </c>
      <c r="AH36" s="143"/>
      <c r="AI36" s="98" t="s">
        <v>323</v>
      </c>
      <c r="AJ36" s="98" t="s">
        <v>324</v>
      </c>
      <c r="AK36" s="98" t="s">
        <v>324</v>
      </c>
      <c r="AL36" s="98" t="s">
        <v>324</v>
      </c>
      <c r="AM36" s="143"/>
      <c r="AN36" s="98" t="s">
        <v>324</v>
      </c>
      <c r="AO36" s="98" t="s">
        <v>324</v>
      </c>
      <c r="AP36" s="98" t="s">
        <v>324</v>
      </c>
      <c r="AQ36" s="111" t="s">
        <v>438</v>
      </c>
      <c r="AR36" s="143"/>
      <c r="AS36" s="143"/>
      <c r="AT36" s="143"/>
      <c r="AU36" s="76" t="s">
        <v>452</v>
      </c>
      <c r="AV36" s="76" t="s">
        <v>452</v>
      </c>
      <c r="AW36" s="76" t="s">
        <v>452</v>
      </c>
      <c r="AX36" s="76" t="s">
        <v>452</v>
      </c>
      <c r="AY36" s="76" t="s">
        <v>452</v>
      </c>
      <c r="AZ36" s="76" t="s">
        <v>452</v>
      </c>
      <c r="BA36" s="76" t="s">
        <v>452</v>
      </c>
      <c r="BB36" s="76" t="s">
        <v>453</v>
      </c>
      <c r="BC36" s="76" t="s">
        <v>453</v>
      </c>
      <c r="BD36" s="143"/>
      <c r="BE36" s="52"/>
      <c r="BF36" s="52"/>
      <c r="BG36" s="52"/>
      <c r="BH36" s="89"/>
      <c r="BI36" s="52"/>
      <c r="BJ36" s="52"/>
      <c r="BK36" s="121">
        <v>33</v>
      </c>
      <c r="BL36" s="108" t="s">
        <v>284</v>
      </c>
      <c r="BM36" s="106" t="s">
        <v>285</v>
      </c>
      <c r="BN36" s="52" t="s">
        <v>286</v>
      </c>
      <c r="BO36" s="52" t="s">
        <v>286</v>
      </c>
      <c r="BP36" s="52" t="s">
        <v>286</v>
      </c>
      <c r="BQ36" s="52" t="s">
        <v>286</v>
      </c>
      <c r="BR36" s="52" t="s">
        <v>286</v>
      </c>
      <c r="BS36" s="52" t="s">
        <v>286</v>
      </c>
      <c r="BT36" s="52" t="s">
        <v>286</v>
      </c>
      <c r="BU36" s="52" t="s">
        <v>286</v>
      </c>
      <c r="BV36" s="52" t="s">
        <v>286</v>
      </c>
      <c r="BW36" s="52" t="s">
        <v>286</v>
      </c>
      <c r="BX36" s="52" t="s">
        <v>286</v>
      </c>
      <c r="BY36" s="52" t="s">
        <v>286</v>
      </c>
      <c r="BZ36" s="97" t="s">
        <v>287</v>
      </c>
      <c r="CA36" s="97" t="s">
        <v>287</v>
      </c>
      <c r="CB36" s="97" t="s">
        <v>287</v>
      </c>
      <c r="CC36" s="97" t="s">
        <v>287</v>
      </c>
      <c r="CD36" s="97" t="s">
        <v>287</v>
      </c>
      <c r="CE36" s="97" t="s">
        <v>287</v>
      </c>
      <c r="CF36" s="97" t="s">
        <v>287</v>
      </c>
      <c r="CG36" s="97" t="s">
        <v>287</v>
      </c>
      <c r="CH36" s="97" t="s">
        <v>287</v>
      </c>
      <c r="CI36" s="97" t="s">
        <v>287</v>
      </c>
      <c r="CJ36" s="97" t="s">
        <v>287</v>
      </c>
      <c r="CK36" s="97" t="s">
        <v>287</v>
      </c>
    </row>
    <row r="37" spans="1:89" s="6" customFormat="1" ht="48" customHeight="1">
      <c r="A37" s="3" t="s">
        <v>11</v>
      </c>
      <c r="B37" s="51">
        <f t="shared" si="6"/>
        <v>20</v>
      </c>
      <c r="C37" s="4" t="s">
        <v>260</v>
      </c>
      <c r="D37" s="59">
        <f t="shared" si="7"/>
        <v>10</v>
      </c>
      <c r="E37" s="45" t="s">
        <v>36</v>
      </c>
      <c r="F37" s="45" t="s">
        <v>12</v>
      </c>
      <c r="G37" s="45" t="s">
        <v>38</v>
      </c>
      <c r="H37" s="50">
        <f t="shared" si="8"/>
        <v>9</v>
      </c>
      <c r="I37" s="161"/>
      <c r="J37" s="159"/>
      <c r="K37" s="58">
        <v>34</v>
      </c>
      <c r="L37" s="76" t="s">
        <v>452</v>
      </c>
      <c r="M37" s="76" t="s">
        <v>452</v>
      </c>
      <c r="N37" s="76" t="s">
        <v>452</v>
      </c>
      <c r="O37" s="76" t="s">
        <v>452</v>
      </c>
      <c r="P37" s="76" t="s">
        <v>452</v>
      </c>
      <c r="Q37" s="76" t="s">
        <v>452</v>
      </c>
      <c r="R37" s="76" t="s">
        <v>452</v>
      </c>
      <c r="S37" s="76" t="s">
        <v>453</v>
      </c>
      <c r="T37" s="76" t="s">
        <v>453</v>
      </c>
      <c r="U37" s="52"/>
      <c r="V37" s="52"/>
      <c r="W37" s="98" t="s">
        <v>125</v>
      </c>
      <c r="X37" s="52"/>
      <c r="Y37" s="52"/>
      <c r="Z37" s="52"/>
      <c r="AA37" s="76" t="s">
        <v>413</v>
      </c>
      <c r="AB37" s="76" t="s">
        <v>413</v>
      </c>
      <c r="AC37" s="76" t="s">
        <v>413</v>
      </c>
      <c r="AD37" s="76" t="s">
        <v>413</v>
      </c>
      <c r="AE37" s="76" t="s">
        <v>413</v>
      </c>
      <c r="AF37" s="76" t="s">
        <v>413</v>
      </c>
      <c r="AG37" s="76" t="s">
        <v>413</v>
      </c>
      <c r="AH37" s="76" t="s">
        <v>413</v>
      </c>
      <c r="AI37" s="76" t="s">
        <v>413</v>
      </c>
      <c r="AJ37" s="76" t="s">
        <v>413</v>
      </c>
      <c r="AK37" s="124" t="s">
        <v>342</v>
      </c>
      <c r="AL37" s="124" t="s">
        <v>342</v>
      </c>
      <c r="AM37" s="124" t="s">
        <v>343</v>
      </c>
      <c r="AN37" s="124" t="s">
        <v>343</v>
      </c>
      <c r="AO37" s="124" t="s">
        <v>343</v>
      </c>
      <c r="AP37" s="124" t="s">
        <v>343</v>
      </c>
      <c r="AQ37" s="111" t="s">
        <v>438</v>
      </c>
      <c r="AR37" s="119" t="s">
        <v>265</v>
      </c>
      <c r="AS37" s="119" t="s">
        <v>265</v>
      </c>
      <c r="AT37" s="124" t="s">
        <v>343</v>
      </c>
      <c r="AU37" s="124" t="s">
        <v>343</v>
      </c>
      <c r="AV37" s="119" t="s">
        <v>265</v>
      </c>
      <c r="AW37" s="119" t="s">
        <v>265</v>
      </c>
      <c r="AX37" s="119" t="s">
        <v>265</v>
      </c>
      <c r="AY37" s="143"/>
      <c r="AZ37" s="143"/>
      <c r="BA37" s="119" t="s">
        <v>265</v>
      </c>
      <c r="BB37" s="119" t="s">
        <v>265</v>
      </c>
      <c r="BC37" s="119" t="s">
        <v>265</v>
      </c>
      <c r="BD37" s="143"/>
      <c r="BE37" s="52"/>
      <c r="BF37" s="119" t="s">
        <v>265</v>
      </c>
      <c r="BG37" s="119" t="s">
        <v>265</v>
      </c>
      <c r="BH37" s="89"/>
      <c r="BI37" s="52"/>
      <c r="BJ37" s="52"/>
      <c r="BK37" s="121">
        <v>34</v>
      </c>
      <c r="BL37" s="105" t="s">
        <v>156</v>
      </c>
      <c r="BM37" s="106" t="s">
        <v>283</v>
      </c>
      <c r="BN37" s="125" t="s">
        <v>348</v>
      </c>
      <c r="BO37" s="125" t="s">
        <v>348</v>
      </c>
      <c r="BP37" s="125" t="s">
        <v>348</v>
      </c>
      <c r="BQ37" s="125" t="s">
        <v>348</v>
      </c>
      <c r="BR37" s="125" t="s">
        <v>348</v>
      </c>
      <c r="BS37" s="125" t="s">
        <v>348</v>
      </c>
      <c r="BT37" s="97" t="s">
        <v>349</v>
      </c>
      <c r="BU37" s="97" t="s">
        <v>349</v>
      </c>
      <c r="BV37" s="97" t="s">
        <v>349</v>
      </c>
      <c r="BW37" s="97" t="s">
        <v>349</v>
      </c>
      <c r="BX37" s="97" t="s">
        <v>349</v>
      </c>
      <c r="BY37" s="97" t="s">
        <v>349</v>
      </c>
      <c r="BZ37" s="125" t="s">
        <v>350</v>
      </c>
      <c r="CA37" s="125" t="s">
        <v>350</v>
      </c>
      <c r="CB37" s="125" t="s">
        <v>350</v>
      </c>
      <c r="CC37" s="125" t="s">
        <v>350</v>
      </c>
      <c r="CD37" s="125" t="s">
        <v>350</v>
      </c>
      <c r="CE37" s="125" t="s">
        <v>350</v>
      </c>
      <c r="CF37" s="97" t="s">
        <v>351</v>
      </c>
      <c r="CG37" s="97" t="s">
        <v>351</v>
      </c>
      <c r="CH37" s="97" t="s">
        <v>351</v>
      </c>
      <c r="CI37" s="97" t="s">
        <v>351</v>
      </c>
      <c r="CJ37" s="97" t="s">
        <v>351</v>
      </c>
      <c r="CK37" s="97" t="s">
        <v>351</v>
      </c>
    </row>
    <row r="38" spans="1:89" s="6" customFormat="1" ht="48" customHeight="1">
      <c r="A38" s="3" t="s">
        <v>11</v>
      </c>
      <c r="B38" s="51">
        <f t="shared" si="6"/>
        <v>20</v>
      </c>
      <c r="C38" s="122" t="s">
        <v>260</v>
      </c>
      <c r="D38" s="59">
        <f t="shared" si="7"/>
        <v>8</v>
      </c>
      <c r="E38" s="45" t="s">
        <v>36</v>
      </c>
      <c r="F38" s="45" t="s">
        <v>12</v>
      </c>
      <c r="G38" s="45" t="s">
        <v>38</v>
      </c>
      <c r="H38" s="50">
        <f t="shared" si="8"/>
        <v>9</v>
      </c>
      <c r="I38" s="161"/>
      <c r="J38" s="159"/>
      <c r="K38" s="58">
        <v>35</v>
      </c>
      <c r="L38" s="52"/>
      <c r="M38" s="52"/>
      <c r="N38" s="52"/>
      <c r="O38" s="52"/>
      <c r="P38" s="52"/>
      <c r="Q38" s="52"/>
      <c r="R38" s="98" t="s">
        <v>125</v>
      </c>
      <c r="S38" s="52"/>
      <c r="T38" s="52"/>
      <c r="U38" s="52"/>
      <c r="V38" s="76" t="s">
        <v>452</v>
      </c>
      <c r="W38" s="76" t="s">
        <v>452</v>
      </c>
      <c r="X38" s="76" t="s">
        <v>452</v>
      </c>
      <c r="Y38" s="76" t="s">
        <v>452</v>
      </c>
      <c r="Z38" s="76" t="s">
        <v>452</v>
      </c>
      <c r="AA38" s="76" t="s">
        <v>452</v>
      </c>
      <c r="AB38" s="76" t="s">
        <v>452</v>
      </c>
      <c r="AC38" s="76" t="s">
        <v>453</v>
      </c>
      <c r="AD38" s="76" t="s">
        <v>453</v>
      </c>
      <c r="AE38" s="52"/>
      <c r="AF38" s="52"/>
      <c r="AG38" s="98" t="s">
        <v>135</v>
      </c>
      <c r="AH38" s="98" t="s">
        <v>135</v>
      </c>
      <c r="AI38" s="98" t="s">
        <v>131</v>
      </c>
      <c r="AJ38" s="98" t="s">
        <v>131</v>
      </c>
      <c r="AK38" s="98" t="s">
        <v>131</v>
      </c>
      <c r="AL38" s="111" t="s">
        <v>438</v>
      </c>
      <c r="AM38" s="98" t="s">
        <v>131</v>
      </c>
      <c r="AN38" s="98" t="s">
        <v>131</v>
      </c>
      <c r="AO38" s="98" t="s">
        <v>131</v>
      </c>
      <c r="AP38" s="76" t="s">
        <v>413</v>
      </c>
      <c r="AQ38" s="76" t="s">
        <v>413</v>
      </c>
      <c r="AR38" s="76" t="s">
        <v>413</v>
      </c>
      <c r="AS38" s="76" t="s">
        <v>413</v>
      </c>
      <c r="AT38" s="76" t="s">
        <v>413</v>
      </c>
      <c r="AU38" s="76" t="s">
        <v>413</v>
      </c>
      <c r="AV38" s="76" t="s">
        <v>413</v>
      </c>
      <c r="AW38" s="119" t="s">
        <v>306</v>
      </c>
      <c r="AX38" s="119" t="s">
        <v>306</v>
      </c>
      <c r="AY38" s="119" t="s">
        <v>306</v>
      </c>
      <c r="AZ38" s="119" t="s">
        <v>307</v>
      </c>
      <c r="BA38" s="119" t="s">
        <v>306</v>
      </c>
      <c r="BB38" s="119" t="s">
        <v>307</v>
      </c>
      <c r="BC38" s="119" t="s">
        <v>307</v>
      </c>
      <c r="BD38" s="119" t="s">
        <v>307</v>
      </c>
      <c r="BE38" s="76" t="s">
        <v>413</v>
      </c>
      <c r="BF38" s="76" t="s">
        <v>413</v>
      </c>
      <c r="BG38" s="76" t="s">
        <v>413</v>
      </c>
      <c r="BH38" s="89"/>
      <c r="BI38" s="143"/>
      <c r="BJ38" s="52"/>
      <c r="BK38" s="121">
        <v>35</v>
      </c>
      <c r="BL38" s="108" t="s">
        <v>155</v>
      </c>
      <c r="BM38" s="106" t="s">
        <v>281</v>
      </c>
      <c r="BN38" s="52"/>
      <c r="BO38" s="52"/>
      <c r="BP38" s="52"/>
      <c r="BQ38" s="52"/>
      <c r="BR38" s="52" t="s">
        <v>282</v>
      </c>
      <c r="BS38" s="52" t="s">
        <v>656</v>
      </c>
      <c r="BT38" s="52" t="s">
        <v>656</v>
      </c>
      <c r="BU38" s="52" t="s">
        <v>656</v>
      </c>
      <c r="BV38" s="52" t="s">
        <v>656</v>
      </c>
      <c r="BW38" s="52" t="s">
        <v>656</v>
      </c>
      <c r="BX38" s="52" t="s">
        <v>656</v>
      </c>
      <c r="BY38" s="52" t="s">
        <v>656</v>
      </c>
      <c r="BZ38" s="52" t="s">
        <v>656</v>
      </c>
      <c r="CA38" s="52" t="s">
        <v>656</v>
      </c>
      <c r="CB38" s="52" t="s">
        <v>656</v>
      </c>
      <c r="CC38" s="52" t="s">
        <v>656</v>
      </c>
      <c r="CD38" s="52" t="s">
        <v>656</v>
      </c>
      <c r="CE38" s="52" t="s">
        <v>656</v>
      </c>
      <c r="CF38" s="52" t="s">
        <v>656</v>
      </c>
      <c r="CG38" s="52" t="s">
        <v>656</v>
      </c>
      <c r="CH38" s="52" t="s">
        <v>656</v>
      </c>
      <c r="CI38" s="52" t="s">
        <v>656</v>
      </c>
      <c r="CJ38" s="52" t="s">
        <v>656</v>
      </c>
      <c r="CK38" s="52" t="s">
        <v>656</v>
      </c>
    </row>
    <row r="39" spans="1:89" s="6" customFormat="1" ht="48" customHeight="1">
      <c r="A39" s="3" t="s">
        <v>11</v>
      </c>
      <c r="B39" s="51">
        <f t="shared" si="6"/>
        <v>20</v>
      </c>
      <c r="C39" s="4" t="s">
        <v>260</v>
      </c>
      <c r="D39" s="59">
        <f t="shared" si="7"/>
        <v>10</v>
      </c>
      <c r="E39" s="45" t="s">
        <v>36</v>
      </c>
      <c r="F39" s="45" t="s">
        <v>12</v>
      </c>
      <c r="G39" s="45" t="s">
        <v>38</v>
      </c>
      <c r="H39" s="50">
        <f t="shared" si="8"/>
        <v>9</v>
      </c>
      <c r="I39" s="161"/>
      <c r="J39" s="159"/>
      <c r="K39" s="58">
        <v>36</v>
      </c>
      <c r="L39" s="52"/>
      <c r="M39" s="98" t="s">
        <v>321</v>
      </c>
      <c r="N39" s="98" t="s">
        <v>321</v>
      </c>
      <c r="O39" s="52"/>
      <c r="P39" s="52"/>
      <c r="Q39" s="52"/>
      <c r="R39" s="98" t="s">
        <v>322</v>
      </c>
      <c r="S39" s="98" t="s">
        <v>322</v>
      </c>
      <c r="T39" s="76" t="s">
        <v>425</v>
      </c>
      <c r="U39" s="76" t="s">
        <v>425</v>
      </c>
      <c r="V39" s="76" t="s">
        <v>425</v>
      </c>
      <c r="W39" s="76" t="s">
        <v>425</v>
      </c>
      <c r="X39" s="76" t="s">
        <v>425</v>
      </c>
      <c r="Y39" s="76" t="s">
        <v>425</v>
      </c>
      <c r="Z39" s="76" t="s">
        <v>425</v>
      </c>
      <c r="AA39" s="76" t="s">
        <v>425</v>
      </c>
      <c r="AB39" s="76" t="s">
        <v>425</v>
      </c>
      <c r="AC39" s="76" t="s">
        <v>425</v>
      </c>
      <c r="AD39" s="119" t="s">
        <v>266</v>
      </c>
      <c r="AE39" s="119" t="s">
        <v>266</v>
      </c>
      <c r="AF39" s="119" t="s">
        <v>266</v>
      </c>
      <c r="AG39" s="98" t="s">
        <v>125</v>
      </c>
      <c r="AH39" s="143"/>
      <c r="AI39" s="119" t="s">
        <v>266</v>
      </c>
      <c r="AJ39" s="119" t="s">
        <v>266</v>
      </c>
      <c r="AK39" s="119" t="s">
        <v>266</v>
      </c>
      <c r="AL39" s="119" t="s">
        <v>266</v>
      </c>
      <c r="AM39" s="98" t="s">
        <v>322</v>
      </c>
      <c r="AN39" s="119" t="s">
        <v>266</v>
      </c>
      <c r="AO39" s="119" t="s">
        <v>266</v>
      </c>
      <c r="AP39" s="119" t="s">
        <v>266</v>
      </c>
      <c r="AQ39" s="98" t="s">
        <v>322</v>
      </c>
      <c r="AR39" s="98" t="s">
        <v>322</v>
      </c>
      <c r="AS39" s="52"/>
      <c r="AT39" s="52"/>
      <c r="AU39" s="52"/>
      <c r="AV39" s="111" t="s">
        <v>438</v>
      </c>
      <c r="AW39" s="98" t="s">
        <v>125</v>
      </c>
      <c r="AX39" s="76" t="s">
        <v>411</v>
      </c>
      <c r="AY39" s="76" t="s">
        <v>411</v>
      </c>
      <c r="AZ39" s="76" t="s">
        <v>411</v>
      </c>
      <c r="BA39" s="76" t="s">
        <v>411</v>
      </c>
      <c r="BB39" s="76" t="s">
        <v>411</v>
      </c>
      <c r="BC39" s="76" t="s">
        <v>411</v>
      </c>
      <c r="BD39" s="76" t="s">
        <v>411</v>
      </c>
      <c r="BE39" s="76" t="s">
        <v>454</v>
      </c>
      <c r="BF39" s="76" t="s">
        <v>454</v>
      </c>
      <c r="BG39" s="52"/>
      <c r="BH39" s="89"/>
      <c r="BI39" s="52"/>
      <c r="BJ39" s="52"/>
      <c r="BK39" s="121">
        <v>36</v>
      </c>
      <c r="BL39" s="108" t="s">
        <v>152</v>
      </c>
      <c r="BM39" s="106" t="s">
        <v>280</v>
      </c>
      <c r="BN39" s="52" t="s">
        <v>484</v>
      </c>
      <c r="BO39" s="52" t="s">
        <v>484</v>
      </c>
      <c r="BP39" s="52" t="s">
        <v>484</v>
      </c>
      <c r="BQ39" s="52" t="s">
        <v>484</v>
      </c>
      <c r="BR39" s="97" t="s">
        <v>485</v>
      </c>
      <c r="BS39" s="97" t="s">
        <v>485</v>
      </c>
      <c r="BT39" s="97" t="s">
        <v>485</v>
      </c>
      <c r="BU39" s="97" t="s">
        <v>485</v>
      </c>
      <c r="BV39" s="52" t="s">
        <v>486</v>
      </c>
      <c r="BW39" s="52" t="s">
        <v>486</v>
      </c>
      <c r="BX39" s="52" t="s">
        <v>486</v>
      </c>
      <c r="BY39" s="52" t="s">
        <v>486</v>
      </c>
      <c r="BZ39" s="97" t="s">
        <v>487</v>
      </c>
      <c r="CA39" s="97" t="s">
        <v>487</v>
      </c>
      <c r="CB39" s="97" t="s">
        <v>487</v>
      </c>
      <c r="CC39" s="97" t="s">
        <v>487</v>
      </c>
      <c r="CD39" s="52" t="s">
        <v>488</v>
      </c>
      <c r="CE39" s="52" t="s">
        <v>488</v>
      </c>
      <c r="CF39" s="52" t="s">
        <v>488</v>
      </c>
      <c r="CG39" s="52" t="s">
        <v>488</v>
      </c>
      <c r="CH39" s="97" t="s">
        <v>489</v>
      </c>
      <c r="CI39" s="97" t="s">
        <v>489</v>
      </c>
      <c r="CJ39" s="97" t="s">
        <v>489</v>
      </c>
      <c r="CK39" s="97" t="s">
        <v>489</v>
      </c>
    </row>
    <row r="40" spans="1:89" s="6" customFormat="1" ht="48" customHeight="1">
      <c r="A40" s="3" t="s">
        <v>11</v>
      </c>
      <c r="B40" s="51">
        <f t="shared" si="6"/>
        <v>20</v>
      </c>
      <c r="C40" s="4" t="s">
        <v>260</v>
      </c>
      <c r="D40" s="59">
        <f t="shared" si="7"/>
        <v>10</v>
      </c>
      <c r="E40" s="45" t="s">
        <v>36</v>
      </c>
      <c r="F40" s="45" t="s">
        <v>12</v>
      </c>
      <c r="G40" s="45" t="s">
        <v>38</v>
      </c>
      <c r="H40" s="50">
        <f t="shared" si="8"/>
        <v>8</v>
      </c>
      <c r="I40" s="161"/>
      <c r="J40" s="159"/>
      <c r="K40" s="58">
        <v>37</v>
      </c>
      <c r="L40" s="76" t="s">
        <v>122</v>
      </c>
      <c r="M40" s="76" t="s">
        <v>122</v>
      </c>
      <c r="N40" s="76" t="s">
        <v>122</v>
      </c>
      <c r="O40" s="76" t="s">
        <v>122</v>
      </c>
      <c r="P40" s="76" t="s">
        <v>122</v>
      </c>
      <c r="Q40" s="76" t="s">
        <v>122</v>
      </c>
      <c r="R40" s="76" t="s">
        <v>122</v>
      </c>
      <c r="S40" s="76" t="s">
        <v>122</v>
      </c>
      <c r="T40" s="76" t="s">
        <v>122</v>
      </c>
      <c r="U40" s="76" t="s">
        <v>122</v>
      </c>
      <c r="V40" s="52"/>
      <c r="W40" s="98" t="s">
        <v>321</v>
      </c>
      <c r="X40" s="98" t="s">
        <v>321</v>
      </c>
      <c r="Y40" s="52"/>
      <c r="Z40" s="52"/>
      <c r="AA40" s="52"/>
      <c r="AB40" s="98" t="s">
        <v>125</v>
      </c>
      <c r="AC40" s="98" t="s">
        <v>322</v>
      </c>
      <c r="AD40" s="52"/>
      <c r="AE40" s="52"/>
      <c r="AF40" s="143"/>
      <c r="AG40" s="98" t="s">
        <v>322</v>
      </c>
      <c r="AH40" s="98" t="s">
        <v>322</v>
      </c>
      <c r="AI40" s="76" t="s">
        <v>452</v>
      </c>
      <c r="AJ40" s="76" t="s">
        <v>452</v>
      </c>
      <c r="AK40" s="76" t="s">
        <v>452</v>
      </c>
      <c r="AL40" s="76" t="s">
        <v>452</v>
      </c>
      <c r="AM40" s="76" t="s">
        <v>452</v>
      </c>
      <c r="AN40" s="76" t="s">
        <v>452</v>
      </c>
      <c r="AO40" s="76" t="s">
        <v>452</v>
      </c>
      <c r="AP40" s="76" t="s">
        <v>453</v>
      </c>
      <c r="AQ40" s="76" t="s">
        <v>453</v>
      </c>
      <c r="AR40" s="143"/>
      <c r="AS40" s="119" t="s">
        <v>266</v>
      </c>
      <c r="AT40" s="119" t="s">
        <v>266</v>
      </c>
      <c r="AU40" s="119" t="s">
        <v>266</v>
      </c>
      <c r="AV40" s="119" t="s">
        <v>266</v>
      </c>
      <c r="AW40" s="98" t="s">
        <v>322</v>
      </c>
      <c r="AX40" s="119" t="s">
        <v>266</v>
      </c>
      <c r="AY40" s="119" t="s">
        <v>266</v>
      </c>
      <c r="AZ40" s="119" t="s">
        <v>266</v>
      </c>
      <c r="BA40" s="119" t="s">
        <v>266</v>
      </c>
      <c r="BB40" s="98" t="s">
        <v>322</v>
      </c>
      <c r="BC40" s="119" t="s">
        <v>266</v>
      </c>
      <c r="BD40" s="119" t="s">
        <v>266</v>
      </c>
      <c r="BE40" s="52"/>
      <c r="BF40" s="111" t="s">
        <v>438</v>
      </c>
      <c r="BG40" s="52"/>
      <c r="BH40" s="89"/>
      <c r="BI40" s="52"/>
      <c r="BJ40" s="52"/>
      <c r="BK40" s="121">
        <v>37</v>
      </c>
      <c r="BL40" s="108" t="s">
        <v>152</v>
      </c>
      <c r="BM40" s="106" t="s">
        <v>181</v>
      </c>
      <c r="BN40" s="52" t="s">
        <v>194</v>
      </c>
      <c r="BO40" s="52" t="s">
        <v>194</v>
      </c>
      <c r="BP40" s="52" t="s">
        <v>194</v>
      </c>
      <c r="BQ40" s="52" t="s">
        <v>194</v>
      </c>
      <c r="BR40" s="52" t="s">
        <v>194</v>
      </c>
      <c r="BS40" s="52" t="s">
        <v>194</v>
      </c>
      <c r="BT40" s="52" t="s">
        <v>194</v>
      </c>
      <c r="BU40" s="52" t="s">
        <v>194</v>
      </c>
      <c r="BV40" s="52" t="s">
        <v>194</v>
      </c>
      <c r="BW40" s="52" t="s">
        <v>194</v>
      </c>
      <c r="BX40" s="52" t="s">
        <v>194</v>
      </c>
      <c r="BY40" s="52" t="s">
        <v>194</v>
      </c>
      <c r="BZ40" s="97" t="s">
        <v>212</v>
      </c>
      <c r="CA40" s="97" t="s">
        <v>212</v>
      </c>
      <c r="CB40" s="97" t="s">
        <v>212</v>
      </c>
      <c r="CC40" s="97" t="s">
        <v>212</v>
      </c>
      <c r="CD40" s="97" t="s">
        <v>212</v>
      </c>
      <c r="CE40" s="97" t="s">
        <v>212</v>
      </c>
      <c r="CF40" s="97" t="s">
        <v>212</v>
      </c>
      <c r="CG40" s="97" t="s">
        <v>212</v>
      </c>
      <c r="CH40" s="97" t="s">
        <v>212</v>
      </c>
      <c r="CI40" s="97" t="s">
        <v>212</v>
      </c>
      <c r="CJ40" s="97" t="s">
        <v>212</v>
      </c>
      <c r="CK40" s="97" t="s">
        <v>212</v>
      </c>
    </row>
    <row r="41" spans="1:89" s="6" customFormat="1" ht="48" customHeight="1">
      <c r="A41" s="3" t="s">
        <v>11</v>
      </c>
      <c r="B41" s="51">
        <f t="shared" si="6"/>
        <v>20</v>
      </c>
      <c r="C41" s="122" t="s">
        <v>260</v>
      </c>
      <c r="D41" s="59">
        <f t="shared" si="7"/>
        <v>9</v>
      </c>
      <c r="E41" s="45" t="s">
        <v>36</v>
      </c>
      <c r="F41" s="45" t="s">
        <v>12</v>
      </c>
      <c r="G41" s="45" t="s">
        <v>38</v>
      </c>
      <c r="H41" s="50">
        <f t="shared" si="8"/>
        <v>9</v>
      </c>
      <c r="I41" s="161"/>
      <c r="J41" s="159"/>
      <c r="K41" s="58">
        <v>38</v>
      </c>
      <c r="L41" s="143"/>
      <c r="M41" s="76" t="s">
        <v>638</v>
      </c>
      <c r="N41" s="76" t="s">
        <v>638</v>
      </c>
      <c r="O41" s="76" t="s">
        <v>638</v>
      </c>
      <c r="P41" s="76" t="s">
        <v>638</v>
      </c>
      <c r="Q41" s="76" t="s">
        <v>638</v>
      </c>
      <c r="R41" s="76" t="s">
        <v>638</v>
      </c>
      <c r="S41" s="76" t="s">
        <v>638</v>
      </c>
      <c r="T41" s="76" t="s">
        <v>638</v>
      </c>
      <c r="U41" s="76" t="s">
        <v>638</v>
      </c>
      <c r="V41" s="52"/>
      <c r="W41" s="119" t="s">
        <v>306</v>
      </c>
      <c r="X41" s="119" t="s">
        <v>306</v>
      </c>
      <c r="Y41" s="119" t="s">
        <v>306</v>
      </c>
      <c r="Z41" s="119" t="s">
        <v>306</v>
      </c>
      <c r="AB41" s="119" t="s">
        <v>307</v>
      </c>
      <c r="AC41" s="98" t="s">
        <v>125</v>
      </c>
      <c r="AE41" s="98" t="s">
        <v>310</v>
      </c>
      <c r="AF41" s="98" t="s">
        <v>310</v>
      </c>
      <c r="AG41" s="119" t="s">
        <v>307</v>
      </c>
      <c r="AH41" s="98" t="s">
        <v>312</v>
      </c>
      <c r="AJ41" s="98" t="s">
        <v>312</v>
      </c>
      <c r="AK41" s="98" t="s">
        <v>312</v>
      </c>
      <c r="AL41" s="98" t="s">
        <v>312</v>
      </c>
      <c r="AM41" s="98" t="s">
        <v>312</v>
      </c>
      <c r="AN41" s="98" t="s">
        <v>312</v>
      </c>
      <c r="AO41" s="119" t="s">
        <v>629</v>
      </c>
      <c r="AP41" s="119" t="s">
        <v>629</v>
      </c>
      <c r="AQ41" s="76" t="s">
        <v>455</v>
      </c>
      <c r="AR41" s="76" t="s">
        <v>455</v>
      </c>
      <c r="AS41" s="76" t="s">
        <v>455</v>
      </c>
      <c r="AT41" s="119" t="s">
        <v>629</v>
      </c>
      <c r="AU41" s="52"/>
      <c r="AV41" s="76" t="s">
        <v>455</v>
      </c>
      <c r="AW41" s="76" t="s">
        <v>455</v>
      </c>
      <c r="AX41" s="76" t="s">
        <v>455</v>
      </c>
      <c r="AZ41" s="52"/>
      <c r="BA41" s="76" t="s">
        <v>455</v>
      </c>
      <c r="BB41" s="76" t="s">
        <v>455</v>
      </c>
      <c r="BC41" s="76" t="s">
        <v>455</v>
      </c>
      <c r="BE41" s="52"/>
      <c r="BF41" s="111" t="s">
        <v>438</v>
      </c>
      <c r="BG41" s="76" t="s">
        <v>455</v>
      </c>
      <c r="BH41" s="89"/>
      <c r="BJ41" s="52"/>
      <c r="BK41" s="121">
        <v>38</v>
      </c>
      <c r="BL41" s="108" t="s">
        <v>154</v>
      </c>
      <c r="BM41" s="106" t="s">
        <v>182</v>
      </c>
      <c r="BN41" s="52" t="s">
        <v>193</v>
      </c>
      <c r="BO41" s="52" t="s">
        <v>193</v>
      </c>
      <c r="BP41" s="52" t="s">
        <v>193</v>
      </c>
      <c r="BQ41" s="52" t="s">
        <v>193</v>
      </c>
      <c r="BR41" s="52" t="s">
        <v>193</v>
      </c>
      <c r="BS41" s="52" t="s">
        <v>193</v>
      </c>
      <c r="BT41" s="52" t="s">
        <v>193</v>
      </c>
      <c r="BU41" s="52" t="s">
        <v>193</v>
      </c>
      <c r="BV41" s="52" t="s">
        <v>193</v>
      </c>
      <c r="BW41" s="52" t="s">
        <v>193</v>
      </c>
      <c r="BX41" s="52" t="s">
        <v>193</v>
      </c>
      <c r="BY41" s="52" t="s">
        <v>193</v>
      </c>
      <c r="BZ41" s="97" t="s">
        <v>211</v>
      </c>
      <c r="CA41" s="97" t="s">
        <v>211</v>
      </c>
      <c r="CB41" s="97" t="s">
        <v>211</v>
      </c>
      <c r="CC41" s="97" t="s">
        <v>211</v>
      </c>
      <c r="CD41" s="97" t="s">
        <v>211</v>
      </c>
      <c r="CE41" s="97" t="s">
        <v>211</v>
      </c>
      <c r="CF41" s="97" t="s">
        <v>211</v>
      </c>
      <c r="CG41" s="97" t="s">
        <v>211</v>
      </c>
      <c r="CH41" s="97" t="s">
        <v>211</v>
      </c>
      <c r="CI41" s="97" t="s">
        <v>211</v>
      </c>
      <c r="CJ41" s="97" t="s">
        <v>211</v>
      </c>
      <c r="CK41" s="97" t="s">
        <v>211</v>
      </c>
    </row>
    <row r="42" spans="1:89" s="6" customFormat="1" ht="48" customHeight="1">
      <c r="A42" s="3" t="s">
        <v>11</v>
      </c>
      <c r="B42" s="51">
        <f t="shared" si="6"/>
        <v>18</v>
      </c>
      <c r="C42" s="122" t="s">
        <v>260</v>
      </c>
      <c r="D42" s="59">
        <f t="shared" si="7"/>
        <v>8</v>
      </c>
      <c r="E42" s="45" t="s">
        <v>36</v>
      </c>
      <c r="F42" s="45" t="s">
        <v>12</v>
      </c>
      <c r="G42" s="45" t="s">
        <v>38</v>
      </c>
      <c r="H42" s="50">
        <f t="shared" si="8"/>
        <v>9</v>
      </c>
      <c r="I42" s="161"/>
      <c r="J42" s="159"/>
      <c r="K42" s="58">
        <v>39</v>
      </c>
      <c r="L42" s="76" t="s">
        <v>630</v>
      </c>
      <c r="M42" s="76" t="s">
        <v>630</v>
      </c>
      <c r="N42" s="76" t="s">
        <v>630</v>
      </c>
      <c r="O42" s="76" t="s">
        <v>630</v>
      </c>
      <c r="P42" s="76" t="s">
        <v>631</v>
      </c>
      <c r="Q42" s="76" t="s">
        <v>631</v>
      </c>
      <c r="R42" s="76" t="s">
        <v>631</v>
      </c>
      <c r="S42" s="76" t="s">
        <v>631</v>
      </c>
      <c r="T42" s="52"/>
      <c r="U42" s="52"/>
      <c r="V42" s="76" t="s">
        <v>639</v>
      </c>
      <c r="W42" s="76" t="s">
        <v>639</v>
      </c>
      <c r="X42" s="76" t="s">
        <v>639</v>
      </c>
      <c r="Y42" s="76" t="s">
        <v>639</v>
      </c>
      <c r="Z42" s="76" t="s">
        <v>639</v>
      </c>
      <c r="AA42" s="76" t="s">
        <v>639</v>
      </c>
      <c r="AB42" s="76" t="s">
        <v>639</v>
      </c>
      <c r="AC42" s="76" t="s">
        <v>687</v>
      </c>
      <c r="AD42" s="76" t="s">
        <v>687</v>
      </c>
      <c r="AE42" s="143"/>
      <c r="AF42" s="143"/>
      <c r="AG42" s="143"/>
      <c r="AH42" s="119" t="s">
        <v>306</v>
      </c>
      <c r="AI42" s="119" t="s">
        <v>306</v>
      </c>
      <c r="AJ42" s="143"/>
      <c r="AK42" s="143"/>
      <c r="AL42" s="119" t="s">
        <v>306</v>
      </c>
      <c r="AM42" s="119" t="s">
        <v>306</v>
      </c>
      <c r="AN42" s="119" t="s">
        <v>307</v>
      </c>
      <c r="AO42" s="98" t="s">
        <v>310</v>
      </c>
      <c r="AP42" s="98" t="s">
        <v>310</v>
      </c>
      <c r="AQ42" s="98" t="s">
        <v>311</v>
      </c>
      <c r="AR42" s="119" t="s">
        <v>307</v>
      </c>
      <c r="AS42" s="119" t="s">
        <v>307</v>
      </c>
      <c r="AT42" s="98" t="s">
        <v>311</v>
      </c>
      <c r="AU42" s="98" t="s">
        <v>311</v>
      </c>
      <c r="AV42" s="119" t="s">
        <v>307</v>
      </c>
      <c r="AW42" s="98" t="s">
        <v>311</v>
      </c>
      <c r="AX42" s="98" t="s">
        <v>311</v>
      </c>
      <c r="AY42" s="98" t="s">
        <v>311</v>
      </c>
      <c r="AZ42" s="143"/>
      <c r="BA42" s="111" t="s">
        <v>117</v>
      </c>
      <c r="BB42" s="143"/>
      <c r="BC42" s="143"/>
      <c r="BD42" s="143"/>
      <c r="BE42" s="143"/>
      <c r="BF42" s="98" t="s">
        <v>125</v>
      </c>
      <c r="BG42" s="143"/>
      <c r="BH42" s="89"/>
      <c r="BI42" s="143"/>
      <c r="BJ42" s="143"/>
      <c r="BK42" s="121">
        <v>39</v>
      </c>
      <c r="BL42" s="110" t="s">
        <v>153</v>
      </c>
      <c r="BM42" s="106" t="s">
        <v>183</v>
      </c>
      <c r="BN42" s="52" t="s">
        <v>192</v>
      </c>
      <c r="BO42" s="52" t="s">
        <v>192</v>
      </c>
      <c r="BP42" s="52" t="s">
        <v>192</v>
      </c>
      <c r="BQ42" s="52" t="s">
        <v>192</v>
      </c>
      <c r="BR42" s="52" t="s">
        <v>192</v>
      </c>
      <c r="BS42" s="52" t="s">
        <v>192</v>
      </c>
      <c r="BT42" s="52" t="s">
        <v>192</v>
      </c>
      <c r="BU42" s="52" t="s">
        <v>192</v>
      </c>
      <c r="BV42" s="52" t="s">
        <v>192</v>
      </c>
      <c r="BW42" s="52" t="s">
        <v>192</v>
      </c>
      <c r="BX42" s="52" t="s">
        <v>192</v>
      </c>
      <c r="BY42" s="52" t="s">
        <v>192</v>
      </c>
      <c r="BZ42" s="97" t="s">
        <v>210</v>
      </c>
      <c r="CA42" s="97" t="s">
        <v>210</v>
      </c>
      <c r="CB42" s="97" t="s">
        <v>210</v>
      </c>
      <c r="CC42" s="97" t="s">
        <v>210</v>
      </c>
      <c r="CD42" s="97" t="s">
        <v>210</v>
      </c>
      <c r="CE42" s="97" t="s">
        <v>210</v>
      </c>
      <c r="CF42" s="97" t="s">
        <v>210</v>
      </c>
      <c r="CG42" s="97" t="s">
        <v>210</v>
      </c>
      <c r="CH42" s="97" t="s">
        <v>210</v>
      </c>
      <c r="CI42" s="97" t="s">
        <v>210</v>
      </c>
      <c r="CJ42" s="97" t="s">
        <v>210</v>
      </c>
      <c r="CK42" s="97" t="s">
        <v>210</v>
      </c>
    </row>
    <row r="43" spans="1:89" s="6" customFormat="1" ht="48" customHeight="1">
      <c r="A43" s="3" t="s">
        <v>11</v>
      </c>
      <c r="B43" s="51">
        <f t="shared" si="6"/>
        <v>20</v>
      </c>
      <c r="C43" s="122" t="s">
        <v>260</v>
      </c>
      <c r="D43" s="59">
        <f t="shared" si="7"/>
        <v>8</v>
      </c>
      <c r="E43" s="45" t="s">
        <v>36</v>
      </c>
      <c r="F43" s="45" t="s">
        <v>12</v>
      </c>
      <c r="G43" s="45" t="s">
        <v>38</v>
      </c>
      <c r="H43" s="50">
        <f t="shared" si="8"/>
        <v>9</v>
      </c>
      <c r="I43" s="161"/>
      <c r="J43" s="159"/>
      <c r="K43" s="58">
        <v>40</v>
      </c>
      <c r="L43" s="52"/>
      <c r="M43" s="119" t="s">
        <v>306</v>
      </c>
      <c r="N43" s="119" t="s">
        <v>306</v>
      </c>
      <c r="O43" s="119" t="s">
        <v>306</v>
      </c>
      <c r="P43" s="119" t="s">
        <v>306</v>
      </c>
      <c r="Q43" s="52"/>
      <c r="R43" s="119" t="s">
        <v>307</v>
      </c>
      <c r="S43" s="119" t="s">
        <v>307</v>
      </c>
      <c r="T43" s="119" t="s">
        <v>307</v>
      </c>
      <c r="U43" s="119" t="s">
        <v>307</v>
      </c>
      <c r="V43" s="76" t="s">
        <v>444</v>
      </c>
      <c r="W43" s="76" t="s">
        <v>444</v>
      </c>
      <c r="X43" s="76" t="s">
        <v>444</v>
      </c>
      <c r="Y43" s="76" t="s">
        <v>444</v>
      </c>
      <c r="Z43" s="76" t="s">
        <v>444</v>
      </c>
      <c r="AA43" s="76" t="s">
        <v>444</v>
      </c>
      <c r="AB43" s="76" t="s">
        <v>444</v>
      </c>
      <c r="AC43" s="76" t="s">
        <v>444</v>
      </c>
      <c r="AD43" s="76" t="s">
        <v>444</v>
      </c>
      <c r="AE43" s="76" t="s">
        <v>444</v>
      </c>
      <c r="AF43" s="76" t="s">
        <v>456</v>
      </c>
      <c r="AG43" s="76" t="s">
        <v>456</v>
      </c>
      <c r="AH43" s="76" t="s">
        <v>456</v>
      </c>
      <c r="AI43" s="76" t="s">
        <v>456</v>
      </c>
      <c r="AJ43" s="76" t="s">
        <v>456</v>
      </c>
      <c r="AK43" s="76" t="s">
        <v>456</v>
      </c>
      <c r="AL43" s="76" t="s">
        <v>456</v>
      </c>
      <c r="AM43" s="76" t="s">
        <v>457</v>
      </c>
      <c r="AN43" s="76" t="s">
        <v>457</v>
      </c>
      <c r="AO43" s="124" t="s">
        <v>346</v>
      </c>
      <c r="AP43" s="124" t="s">
        <v>346</v>
      </c>
      <c r="AQ43" s="98" t="s">
        <v>125</v>
      </c>
      <c r="AR43" s="124" t="s">
        <v>347</v>
      </c>
      <c r="AS43" s="124" t="s">
        <v>347</v>
      </c>
      <c r="AT43" s="124" t="s">
        <v>347</v>
      </c>
      <c r="AU43" s="124" t="s">
        <v>347</v>
      </c>
      <c r="AV43" s="124" t="s">
        <v>347</v>
      </c>
      <c r="AW43" s="124" t="s">
        <v>347</v>
      </c>
      <c r="AX43" s="52"/>
      <c r="AY43" s="52"/>
      <c r="AZ43" s="52"/>
      <c r="BA43" s="111" t="s">
        <v>117</v>
      </c>
      <c r="BB43" s="143"/>
      <c r="BC43" s="52"/>
      <c r="BD43" s="52"/>
      <c r="BE43" s="52"/>
      <c r="BF43" s="52"/>
      <c r="BG43" s="52"/>
      <c r="BH43" s="89"/>
      <c r="BI43" s="52"/>
      <c r="BJ43" s="52"/>
      <c r="BK43" s="121">
        <v>40</v>
      </c>
      <c r="BL43" s="108" t="s">
        <v>671</v>
      </c>
      <c r="BM43" s="106" t="s">
        <v>190</v>
      </c>
      <c r="BN43" s="52" t="s">
        <v>191</v>
      </c>
      <c r="BO43" s="52" t="s">
        <v>191</v>
      </c>
      <c r="BP43" s="52" t="s">
        <v>191</v>
      </c>
      <c r="BQ43" s="52" t="s">
        <v>191</v>
      </c>
      <c r="BR43" s="52" t="s">
        <v>191</v>
      </c>
      <c r="BS43" s="52" t="s">
        <v>191</v>
      </c>
      <c r="BT43" s="52" t="s">
        <v>191</v>
      </c>
      <c r="BU43" s="52" t="s">
        <v>191</v>
      </c>
      <c r="BV43" s="52" t="s">
        <v>191</v>
      </c>
      <c r="BW43" s="52" t="s">
        <v>191</v>
      </c>
      <c r="BX43" s="52" t="s">
        <v>191</v>
      </c>
      <c r="BY43" s="52" t="s">
        <v>191</v>
      </c>
      <c r="BZ43" s="97" t="s">
        <v>209</v>
      </c>
      <c r="CA43" s="97" t="s">
        <v>209</v>
      </c>
      <c r="CB43" s="97" t="s">
        <v>209</v>
      </c>
      <c r="CC43" s="97" t="s">
        <v>209</v>
      </c>
      <c r="CD43" s="97" t="s">
        <v>209</v>
      </c>
      <c r="CE43" s="97" t="s">
        <v>209</v>
      </c>
      <c r="CF43" s="97" t="s">
        <v>209</v>
      </c>
      <c r="CG43" s="97" t="s">
        <v>209</v>
      </c>
      <c r="CH43" s="97" t="s">
        <v>209</v>
      </c>
      <c r="CI43" s="97" t="s">
        <v>209</v>
      </c>
      <c r="CJ43" s="97" t="s">
        <v>209</v>
      </c>
      <c r="CK43" s="97" t="s">
        <v>209</v>
      </c>
    </row>
    <row r="44" spans="1:89" s="6" customFormat="1" ht="48" customHeight="1">
      <c r="A44" s="3" t="s">
        <v>11</v>
      </c>
      <c r="B44" s="51">
        <f t="shared" si="6"/>
        <v>20</v>
      </c>
      <c r="C44" s="4" t="s">
        <v>260</v>
      </c>
      <c r="D44" s="59">
        <f t="shared" si="7"/>
        <v>10</v>
      </c>
      <c r="E44" s="45" t="s">
        <v>36</v>
      </c>
      <c r="F44" s="45" t="s">
        <v>12</v>
      </c>
      <c r="G44" s="45" t="s">
        <v>38</v>
      </c>
      <c r="H44" s="50">
        <f t="shared" si="8"/>
        <v>9</v>
      </c>
      <c r="I44" s="161"/>
      <c r="J44" s="159">
        <v>5</v>
      </c>
      <c r="K44" s="58">
        <v>41</v>
      </c>
      <c r="L44" s="119" t="s">
        <v>267</v>
      </c>
      <c r="M44" s="119" t="s">
        <v>267</v>
      </c>
      <c r="N44" s="119" t="s">
        <v>267</v>
      </c>
      <c r="O44" s="119" t="s">
        <v>267</v>
      </c>
      <c r="P44" s="119" t="s">
        <v>267</v>
      </c>
      <c r="Q44" s="119" t="s">
        <v>267</v>
      </c>
      <c r="R44" s="119" t="s">
        <v>267</v>
      </c>
      <c r="S44" s="119" t="s">
        <v>267</v>
      </c>
      <c r="T44" s="119" t="s">
        <v>267</v>
      </c>
      <c r="U44" s="119" t="s">
        <v>267</v>
      </c>
      <c r="V44" s="124" t="s">
        <v>346</v>
      </c>
      <c r="W44" s="124" t="s">
        <v>346</v>
      </c>
      <c r="X44" s="124" t="s">
        <v>347</v>
      </c>
      <c r="Y44" s="124" t="s">
        <v>347</v>
      </c>
      <c r="Z44" s="124" t="s">
        <v>347</v>
      </c>
      <c r="AA44" s="124" t="s">
        <v>347</v>
      </c>
      <c r="AB44" s="124" t="s">
        <v>347</v>
      </c>
      <c r="AC44" s="124" t="s">
        <v>347</v>
      </c>
      <c r="AD44" s="52"/>
      <c r="AE44" s="52"/>
      <c r="AF44" s="76" t="s">
        <v>444</v>
      </c>
      <c r="AG44" s="76" t="s">
        <v>444</v>
      </c>
      <c r="AH44" s="76" t="s">
        <v>444</v>
      </c>
      <c r="AI44" s="76" t="s">
        <v>444</v>
      </c>
      <c r="AJ44" s="76" t="s">
        <v>444</v>
      </c>
      <c r="AK44" s="76" t="s">
        <v>444</v>
      </c>
      <c r="AL44" s="76" t="s">
        <v>444</v>
      </c>
      <c r="AM44" s="76" t="s">
        <v>444</v>
      </c>
      <c r="AN44" s="76" t="s">
        <v>444</v>
      </c>
      <c r="AO44" s="76" t="s">
        <v>444</v>
      </c>
      <c r="AP44" s="52"/>
      <c r="AQ44" s="98" t="s">
        <v>125</v>
      </c>
      <c r="AR44" s="52"/>
      <c r="AS44" s="52"/>
      <c r="AT44" s="52"/>
      <c r="AU44" s="52"/>
      <c r="AV44" s="111" t="s">
        <v>438</v>
      </c>
      <c r="AW44" s="52"/>
      <c r="AX44" s="52"/>
      <c r="AY44" s="52"/>
      <c r="AZ44" s="76" t="s">
        <v>121</v>
      </c>
      <c r="BA44" s="76" t="s">
        <v>121</v>
      </c>
      <c r="BB44" s="76" t="s">
        <v>121</v>
      </c>
      <c r="BC44" s="76" t="s">
        <v>243</v>
      </c>
      <c r="BD44" s="76" t="s">
        <v>243</v>
      </c>
      <c r="BE44" s="52"/>
      <c r="BF44" s="76" t="s">
        <v>625</v>
      </c>
      <c r="BG44" s="76" t="s">
        <v>625</v>
      </c>
      <c r="BH44" s="89"/>
      <c r="BI44" s="76" t="s">
        <v>423</v>
      </c>
      <c r="BJ44" s="76" t="s">
        <v>423</v>
      </c>
      <c r="BK44" s="121">
        <v>41</v>
      </c>
      <c r="BL44" s="108" t="s">
        <v>152</v>
      </c>
      <c r="BM44" s="106" t="s">
        <v>490</v>
      </c>
      <c r="BN44" s="52" t="s">
        <v>491</v>
      </c>
      <c r="BO44" s="52" t="s">
        <v>491</v>
      </c>
      <c r="BP44" s="52" t="s">
        <v>491</v>
      </c>
      <c r="BQ44" s="97" t="s">
        <v>492</v>
      </c>
      <c r="BR44" s="97" t="s">
        <v>492</v>
      </c>
      <c r="BS44" s="97" t="s">
        <v>492</v>
      </c>
      <c r="BT44" s="52" t="s">
        <v>493</v>
      </c>
      <c r="BU44" s="52" t="s">
        <v>493</v>
      </c>
      <c r="BV44" s="52" t="s">
        <v>493</v>
      </c>
      <c r="BW44" s="97" t="s">
        <v>494</v>
      </c>
      <c r="BX44" s="97" t="s">
        <v>494</v>
      </c>
      <c r="BY44" s="97" t="s">
        <v>494</v>
      </c>
      <c r="BZ44" s="52" t="s">
        <v>495</v>
      </c>
      <c r="CA44" s="52" t="s">
        <v>495</v>
      </c>
      <c r="CB44" s="52" t="s">
        <v>495</v>
      </c>
      <c r="CC44" s="52" t="s">
        <v>475</v>
      </c>
      <c r="CD44" s="52" t="s">
        <v>475</v>
      </c>
      <c r="CE44" s="52" t="s">
        <v>475</v>
      </c>
      <c r="CF44" s="97" t="s">
        <v>654</v>
      </c>
      <c r="CG44" s="97" t="s">
        <v>496</v>
      </c>
      <c r="CH44" s="97" t="s">
        <v>496</v>
      </c>
      <c r="CI44" s="97" t="s">
        <v>496</v>
      </c>
      <c r="CJ44" s="97" t="s">
        <v>496</v>
      </c>
      <c r="CK44" s="97" t="s">
        <v>496</v>
      </c>
    </row>
    <row r="45" spans="1:89" s="6" customFormat="1" ht="48" customHeight="1">
      <c r="A45" s="3" t="s">
        <v>11</v>
      </c>
      <c r="B45" s="51">
        <f t="shared" si="6"/>
        <v>20</v>
      </c>
      <c r="C45" s="4" t="s">
        <v>260</v>
      </c>
      <c r="D45" s="59">
        <f t="shared" si="7"/>
        <v>10</v>
      </c>
      <c r="E45" s="45" t="s">
        <v>36</v>
      </c>
      <c r="F45" s="45" t="s">
        <v>12</v>
      </c>
      <c r="G45" s="45" t="s">
        <v>38</v>
      </c>
      <c r="H45" s="50">
        <f t="shared" si="8"/>
        <v>9</v>
      </c>
      <c r="I45" s="161"/>
      <c r="J45" s="159"/>
      <c r="K45" s="58">
        <v>42</v>
      </c>
      <c r="L45" s="124" t="s">
        <v>344</v>
      </c>
      <c r="M45" s="124" t="s">
        <v>344</v>
      </c>
      <c r="N45" s="124" t="s">
        <v>345</v>
      </c>
      <c r="O45" s="124" t="s">
        <v>345</v>
      </c>
      <c r="P45" s="124" t="s">
        <v>345</v>
      </c>
      <c r="Q45" s="124" t="s">
        <v>345</v>
      </c>
      <c r="R45" s="124" t="s">
        <v>651</v>
      </c>
      <c r="S45" s="124" t="s">
        <v>651</v>
      </c>
      <c r="T45" s="52"/>
      <c r="U45" s="52"/>
      <c r="V45" s="119" t="s">
        <v>267</v>
      </c>
      <c r="W45" s="119" t="s">
        <v>267</v>
      </c>
      <c r="X45" s="119" t="s">
        <v>267</v>
      </c>
      <c r="Y45" s="119" t="s">
        <v>267</v>
      </c>
      <c r="Z45" s="119" t="s">
        <v>267</v>
      </c>
      <c r="AA45" s="119" t="s">
        <v>267</v>
      </c>
      <c r="AB45" s="119" t="s">
        <v>267</v>
      </c>
      <c r="AC45" s="119" t="s">
        <v>267</v>
      </c>
      <c r="AD45" s="119" t="s">
        <v>267</v>
      </c>
      <c r="AE45" s="119" t="s">
        <v>267</v>
      </c>
      <c r="AF45" s="52"/>
      <c r="AG45" s="52"/>
      <c r="AH45" s="107"/>
      <c r="AI45" s="52"/>
      <c r="AJ45" s="52"/>
      <c r="AK45" s="52"/>
      <c r="AL45" s="98" t="s">
        <v>125</v>
      </c>
      <c r="AM45" s="52"/>
      <c r="AN45" s="52"/>
      <c r="AO45" s="52"/>
      <c r="AP45" s="76" t="s">
        <v>121</v>
      </c>
      <c r="AQ45" s="76" t="s">
        <v>121</v>
      </c>
      <c r="AR45" s="76" t="s">
        <v>121</v>
      </c>
      <c r="AS45" s="76" t="s">
        <v>121</v>
      </c>
      <c r="AT45" s="76" t="s">
        <v>121</v>
      </c>
      <c r="AU45" s="76" t="s">
        <v>121</v>
      </c>
      <c r="AV45" s="111" t="s">
        <v>117</v>
      </c>
      <c r="AW45" s="76" t="s">
        <v>121</v>
      </c>
      <c r="AX45" s="76" t="s">
        <v>243</v>
      </c>
      <c r="AY45" s="76" t="s">
        <v>243</v>
      </c>
      <c r="AZ45" s="76" t="s">
        <v>124</v>
      </c>
      <c r="BA45" s="76" t="s">
        <v>124</v>
      </c>
      <c r="BB45" s="76" t="s">
        <v>124</v>
      </c>
      <c r="BC45" s="76" t="s">
        <v>124</v>
      </c>
      <c r="BD45" s="76" t="s">
        <v>124</v>
      </c>
      <c r="BE45" s="76" t="s">
        <v>124</v>
      </c>
      <c r="BF45" s="76" t="s">
        <v>124</v>
      </c>
      <c r="BG45" s="76" t="s">
        <v>124</v>
      </c>
      <c r="BH45" s="89"/>
      <c r="BI45" s="76" t="s">
        <v>124</v>
      </c>
      <c r="BJ45" s="76" t="s">
        <v>124</v>
      </c>
      <c r="BK45" s="121">
        <v>42</v>
      </c>
      <c r="BL45" s="108" t="s">
        <v>151</v>
      </c>
      <c r="BM45" s="106" t="s">
        <v>93</v>
      </c>
      <c r="BN45" s="52" t="s">
        <v>189</v>
      </c>
      <c r="BO45" s="52" t="s">
        <v>189</v>
      </c>
      <c r="BP45" s="52" t="s">
        <v>189</v>
      </c>
      <c r="BQ45" s="52" t="s">
        <v>189</v>
      </c>
      <c r="BR45" s="52" t="s">
        <v>189</v>
      </c>
      <c r="BS45" s="52" t="s">
        <v>189</v>
      </c>
      <c r="BT45" s="52" t="s">
        <v>189</v>
      </c>
      <c r="BU45" s="52" t="s">
        <v>189</v>
      </c>
      <c r="BV45" s="52" t="s">
        <v>189</v>
      </c>
      <c r="BW45" s="52" t="s">
        <v>189</v>
      </c>
      <c r="BX45" s="97" t="s">
        <v>208</v>
      </c>
      <c r="BY45" s="97" t="s">
        <v>208</v>
      </c>
      <c r="BZ45" s="97" t="s">
        <v>208</v>
      </c>
      <c r="CA45" s="97" t="s">
        <v>208</v>
      </c>
      <c r="CB45" s="97" t="s">
        <v>208</v>
      </c>
      <c r="CC45" s="97" t="s">
        <v>208</v>
      </c>
      <c r="CD45" s="97" t="s">
        <v>208</v>
      </c>
      <c r="CE45" s="97" t="s">
        <v>208</v>
      </c>
      <c r="CF45" s="97" t="s">
        <v>208</v>
      </c>
      <c r="CG45" s="97" t="s">
        <v>208</v>
      </c>
      <c r="CH45" s="97" t="s">
        <v>208</v>
      </c>
      <c r="CI45" s="97" t="s">
        <v>208</v>
      </c>
      <c r="CJ45" s="52" t="s">
        <v>189</v>
      </c>
      <c r="CK45" s="52" t="s">
        <v>189</v>
      </c>
    </row>
    <row r="46" spans="1:89" s="6" customFormat="1" ht="48" customHeight="1">
      <c r="A46" s="3" t="s">
        <v>11</v>
      </c>
      <c r="B46" s="51">
        <f>COUNTIF(Q46:BJ46,"ch wew *")</f>
        <v>20</v>
      </c>
      <c r="C46" s="4" t="s">
        <v>260</v>
      </c>
      <c r="D46" s="59">
        <f>COUNTIF(Q46:BJ46,"ped*")</f>
        <v>9</v>
      </c>
      <c r="E46" s="45" t="s">
        <v>36</v>
      </c>
      <c r="F46" s="45" t="s">
        <v>12</v>
      </c>
      <c r="G46" s="45" t="s">
        <v>38</v>
      </c>
      <c r="H46" s="50">
        <f>COUNTIF(Q46:BJ46,"chir*")</f>
        <v>9</v>
      </c>
      <c r="I46" s="161"/>
      <c r="J46" s="159"/>
      <c r="K46" s="58">
        <v>43</v>
      </c>
      <c r="Q46" s="76" t="s">
        <v>458</v>
      </c>
      <c r="R46" s="76" t="s">
        <v>458</v>
      </c>
      <c r="S46" s="76" t="s">
        <v>458</v>
      </c>
      <c r="T46" s="76" t="s">
        <v>458</v>
      </c>
      <c r="U46" s="76" t="s">
        <v>458</v>
      </c>
      <c r="V46" s="76" t="s">
        <v>458</v>
      </c>
      <c r="W46" s="76" t="s">
        <v>458</v>
      </c>
      <c r="X46" s="76" t="s">
        <v>458</v>
      </c>
      <c r="Y46" s="76" t="s">
        <v>458</v>
      </c>
      <c r="Z46" s="76" t="s">
        <v>458</v>
      </c>
      <c r="AA46" s="143"/>
      <c r="AB46" s="143"/>
      <c r="AC46" s="143"/>
      <c r="AD46" s="143"/>
      <c r="AE46" s="107"/>
      <c r="AF46" s="76" t="s">
        <v>625</v>
      </c>
      <c r="AG46" s="76" t="s">
        <v>625</v>
      </c>
      <c r="AH46" s="76" t="s">
        <v>625</v>
      </c>
      <c r="AI46" s="76" t="s">
        <v>625</v>
      </c>
      <c r="AJ46" s="76" t="s">
        <v>625</v>
      </c>
      <c r="AK46" s="76" t="s">
        <v>625</v>
      </c>
      <c r="AL46" s="76" t="s">
        <v>625</v>
      </c>
      <c r="AM46" s="76" t="s">
        <v>625</v>
      </c>
      <c r="AN46" s="76" t="s">
        <v>625</v>
      </c>
      <c r="AO46" s="76" t="s">
        <v>625</v>
      </c>
      <c r="AP46" s="52"/>
      <c r="AQ46" s="119" t="s">
        <v>263</v>
      </c>
      <c r="AR46" s="119" t="s">
        <v>263</v>
      </c>
      <c r="AS46" s="119" t="s">
        <v>263</v>
      </c>
      <c r="AT46" s="119" t="s">
        <v>335</v>
      </c>
      <c r="AU46" s="119" t="s">
        <v>335</v>
      </c>
      <c r="AV46" s="98" t="s">
        <v>125</v>
      </c>
      <c r="AW46" s="119" t="s">
        <v>263</v>
      </c>
      <c r="AX46" s="119" t="s">
        <v>336</v>
      </c>
      <c r="AY46" s="119" t="s">
        <v>263</v>
      </c>
      <c r="AZ46" s="98" t="s">
        <v>136</v>
      </c>
      <c r="BA46" s="119" t="s">
        <v>336</v>
      </c>
      <c r="BB46" s="98" t="s">
        <v>136</v>
      </c>
      <c r="BC46" s="98" t="s">
        <v>136</v>
      </c>
      <c r="BD46" s="98" t="s">
        <v>136</v>
      </c>
      <c r="BE46" s="98" t="s">
        <v>136</v>
      </c>
      <c r="BF46" s="98" t="s">
        <v>136</v>
      </c>
      <c r="BG46" s="98" t="s">
        <v>459</v>
      </c>
      <c r="BH46" s="89"/>
      <c r="BI46" s="52"/>
      <c r="BJ46" s="98" t="s">
        <v>459</v>
      </c>
      <c r="BK46" s="121">
        <v>43</v>
      </c>
      <c r="BL46" s="108" t="s">
        <v>150</v>
      </c>
      <c r="BM46" s="106" t="s">
        <v>279</v>
      </c>
      <c r="BN46" s="97" t="s">
        <v>497</v>
      </c>
      <c r="BO46" s="97" t="s">
        <v>497</v>
      </c>
      <c r="BP46" s="97" t="s">
        <v>497</v>
      </c>
      <c r="BQ46" s="97" t="s">
        <v>497</v>
      </c>
      <c r="BR46" s="97" t="s">
        <v>497</v>
      </c>
      <c r="BS46" s="97" t="s">
        <v>497</v>
      </c>
      <c r="BT46" s="52" t="s">
        <v>498</v>
      </c>
      <c r="BU46" s="52" t="s">
        <v>498</v>
      </c>
      <c r="BV46" s="52" t="s">
        <v>498</v>
      </c>
      <c r="BW46" s="52" t="s">
        <v>498</v>
      </c>
      <c r="BX46" s="52" t="s">
        <v>498</v>
      </c>
      <c r="BY46" s="52" t="s">
        <v>498</v>
      </c>
      <c r="BZ46" s="52" t="s">
        <v>498</v>
      </c>
      <c r="CA46" s="52" t="s">
        <v>498</v>
      </c>
      <c r="CB46" s="52" t="s">
        <v>498</v>
      </c>
      <c r="CC46" s="52" t="s">
        <v>498</v>
      </c>
      <c r="CD46" s="52" t="s">
        <v>498</v>
      </c>
      <c r="CE46" s="52" t="s">
        <v>498</v>
      </c>
      <c r="CF46" s="97" t="s">
        <v>499</v>
      </c>
      <c r="CG46" s="97" t="s">
        <v>499</v>
      </c>
      <c r="CH46" s="97" t="s">
        <v>499</v>
      </c>
      <c r="CI46" s="97" t="s">
        <v>499</v>
      </c>
      <c r="CJ46" s="97" t="s">
        <v>499</v>
      </c>
      <c r="CK46" s="97" t="s">
        <v>499</v>
      </c>
    </row>
    <row r="47" spans="1:89" s="6" customFormat="1" ht="48" customHeight="1">
      <c r="A47" s="3" t="s">
        <v>11</v>
      </c>
      <c r="B47" s="51">
        <f t="shared" si="6"/>
        <v>19</v>
      </c>
      <c r="C47" s="4" t="s">
        <v>260</v>
      </c>
      <c r="D47" s="59">
        <f t="shared" si="7"/>
        <v>10</v>
      </c>
      <c r="E47" s="45" t="s">
        <v>36</v>
      </c>
      <c r="F47" s="45" t="s">
        <v>12</v>
      </c>
      <c r="G47" s="45" t="s">
        <v>38</v>
      </c>
      <c r="H47" s="50">
        <f t="shared" si="8"/>
        <v>9</v>
      </c>
      <c r="I47" s="161"/>
      <c r="J47" s="159"/>
      <c r="K47" s="58">
        <v>44</v>
      </c>
      <c r="L47" s="52"/>
      <c r="M47" s="52"/>
      <c r="N47" s="52"/>
      <c r="O47" s="52"/>
      <c r="P47" s="52"/>
      <c r="Q47" s="119" t="s">
        <v>268</v>
      </c>
      <c r="R47" s="119" t="s">
        <v>268</v>
      </c>
      <c r="S47" s="119" t="s">
        <v>268</v>
      </c>
      <c r="T47" s="119" t="s">
        <v>268</v>
      </c>
      <c r="U47" s="119" t="s">
        <v>268</v>
      </c>
      <c r="V47" s="119" t="s">
        <v>268</v>
      </c>
      <c r="W47" s="119" t="s">
        <v>268</v>
      </c>
      <c r="X47" s="119" t="s">
        <v>268</v>
      </c>
      <c r="Y47" s="119" t="s">
        <v>268</v>
      </c>
      <c r="Z47" s="119" t="s">
        <v>268</v>
      </c>
      <c r="AA47" s="143"/>
      <c r="AB47" s="143"/>
      <c r="AC47" s="143"/>
      <c r="AD47" s="143"/>
      <c r="AE47" s="107"/>
      <c r="AF47" s="76" t="s">
        <v>458</v>
      </c>
      <c r="AG47" s="76" t="s">
        <v>458</v>
      </c>
      <c r="AH47" s="76" t="s">
        <v>458</v>
      </c>
      <c r="AI47" s="76" t="s">
        <v>458</v>
      </c>
      <c r="AJ47" s="76" t="s">
        <v>458</v>
      </c>
      <c r="AK47" s="76" t="s">
        <v>458</v>
      </c>
      <c r="AL47" s="76" t="s">
        <v>458</v>
      </c>
      <c r="AM47" s="76" t="s">
        <v>458</v>
      </c>
      <c r="AN47" s="76" t="s">
        <v>458</v>
      </c>
      <c r="AO47" s="76" t="s">
        <v>458</v>
      </c>
      <c r="AP47" s="76" t="s">
        <v>625</v>
      </c>
      <c r="AQ47" s="76" t="s">
        <v>625</v>
      </c>
      <c r="AR47" s="76" t="s">
        <v>625</v>
      </c>
      <c r="AS47" s="76" t="s">
        <v>626</v>
      </c>
      <c r="AT47" s="76" t="s">
        <v>626</v>
      </c>
      <c r="AU47" s="76" t="s">
        <v>626</v>
      </c>
      <c r="AV47" s="76" t="s">
        <v>626</v>
      </c>
      <c r="AW47" s="76" t="s">
        <v>626</v>
      </c>
      <c r="AX47" s="76" t="s">
        <v>626</v>
      </c>
      <c r="AY47" s="143"/>
      <c r="AZ47" s="98" t="s">
        <v>140</v>
      </c>
      <c r="BA47" s="98" t="s">
        <v>125</v>
      </c>
      <c r="BB47" s="98" t="s">
        <v>140</v>
      </c>
      <c r="BC47" s="98" t="s">
        <v>139</v>
      </c>
      <c r="BD47" s="98" t="s">
        <v>139</v>
      </c>
      <c r="BE47" s="98" t="s">
        <v>139</v>
      </c>
      <c r="BF47" s="98" t="s">
        <v>139</v>
      </c>
      <c r="BG47" s="98" t="s">
        <v>139</v>
      </c>
      <c r="BH47" s="89"/>
      <c r="BI47" s="52"/>
      <c r="BJ47" s="98" t="s">
        <v>139</v>
      </c>
      <c r="BK47" s="121">
        <v>44</v>
      </c>
      <c r="BL47" s="108" t="s">
        <v>146</v>
      </c>
      <c r="BM47" s="106" t="s">
        <v>276</v>
      </c>
      <c r="BN47" s="52" t="s">
        <v>277</v>
      </c>
      <c r="BO47" s="52" t="s">
        <v>277</v>
      </c>
      <c r="BP47" s="52" t="s">
        <v>277</v>
      </c>
      <c r="BQ47" s="52" t="s">
        <v>277</v>
      </c>
      <c r="BR47" s="52" t="s">
        <v>277</v>
      </c>
      <c r="BS47" s="52" t="s">
        <v>277</v>
      </c>
      <c r="BT47" s="52" t="s">
        <v>277</v>
      </c>
      <c r="BU47" s="52" t="s">
        <v>277</v>
      </c>
      <c r="BV47" s="52" t="s">
        <v>277</v>
      </c>
      <c r="BW47" s="52" t="s">
        <v>277</v>
      </c>
      <c r="BX47" s="52" t="s">
        <v>277</v>
      </c>
      <c r="BY47" s="52" t="s">
        <v>277</v>
      </c>
      <c r="BZ47" s="97" t="s">
        <v>278</v>
      </c>
      <c r="CA47" s="97" t="s">
        <v>278</v>
      </c>
      <c r="CB47" s="97" t="s">
        <v>278</v>
      </c>
      <c r="CC47" s="97" t="s">
        <v>278</v>
      </c>
      <c r="CD47" s="97" t="s">
        <v>278</v>
      </c>
      <c r="CE47" s="97" t="s">
        <v>278</v>
      </c>
      <c r="CF47" s="97" t="s">
        <v>278</v>
      </c>
      <c r="CG47" s="97" t="s">
        <v>278</v>
      </c>
      <c r="CH47" s="97" t="s">
        <v>278</v>
      </c>
      <c r="CI47" s="97" t="s">
        <v>278</v>
      </c>
      <c r="CJ47" s="97" t="s">
        <v>278</v>
      </c>
      <c r="CK47" s="97" t="s">
        <v>278</v>
      </c>
    </row>
    <row r="48" spans="1:89" s="6" customFormat="1" ht="48" customHeight="1">
      <c r="A48" s="3" t="s">
        <v>11</v>
      </c>
      <c r="B48" s="51">
        <f t="shared" si="6"/>
        <v>20</v>
      </c>
      <c r="C48" s="4" t="s">
        <v>260</v>
      </c>
      <c r="D48" s="59">
        <f t="shared" si="7"/>
        <v>10</v>
      </c>
      <c r="E48" s="45" t="s">
        <v>36</v>
      </c>
      <c r="F48" s="45" t="s">
        <v>12</v>
      </c>
      <c r="G48" s="45" t="s">
        <v>38</v>
      </c>
      <c r="H48" s="50">
        <f t="shared" si="8"/>
        <v>9</v>
      </c>
      <c r="I48" s="161"/>
      <c r="J48" s="159"/>
      <c r="K48" s="58">
        <v>45</v>
      </c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76" t="s">
        <v>423</v>
      </c>
      <c r="W48" s="76" t="s">
        <v>423</v>
      </c>
      <c r="X48" s="76" t="s">
        <v>423</v>
      </c>
      <c r="Y48" s="76" t="s">
        <v>423</v>
      </c>
      <c r="Z48" s="76" t="s">
        <v>423</v>
      </c>
      <c r="AA48" s="76" t="s">
        <v>423</v>
      </c>
      <c r="AB48" s="76" t="s">
        <v>423</v>
      </c>
      <c r="AC48" s="76" t="s">
        <v>423</v>
      </c>
      <c r="AD48" s="76" t="s">
        <v>423</v>
      </c>
      <c r="AE48" s="76" t="s">
        <v>423</v>
      </c>
      <c r="AF48" s="119" t="s">
        <v>269</v>
      </c>
      <c r="AG48" s="119" t="s">
        <v>269</v>
      </c>
      <c r="AH48" s="119" t="s">
        <v>269</v>
      </c>
      <c r="AI48" s="119" t="s">
        <v>269</v>
      </c>
      <c r="AJ48" s="119" t="s">
        <v>269</v>
      </c>
      <c r="AK48" s="119" t="s">
        <v>269</v>
      </c>
      <c r="AL48" s="119" t="s">
        <v>269</v>
      </c>
      <c r="AM48" s="119" t="s">
        <v>269</v>
      </c>
      <c r="AN48" s="119" t="s">
        <v>269</v>
      </c>
      <c r="AO48" s="119" t="s">
        <v>269</v>
      </c>
      <c r="AP48" s="76" t="s">
        <v>458</v>
      </c>
      <c r="AQ48" s="76" t="s">
        <v>458</v>
      </c>
      <c r="AR48" s="76" t="s">
        <v>458</v>
      </c>
      <c r="AS48" s="76" t="s">
        <v>458</v>
      </c>
      <c r="AT48" s="76" t="s">
        <v>458</v>
      </c>
      <c r="AU48" s="76" t="s">
        <v>458</v>
      </c>
      <c r="AV48" s="76" t="s">
        <v>458</v>
      </c>
      <c r="AW48" s="76" t="s">
        <v>458</v>
      </c>
      <c r="AX48" s="76" t="s">
        <v>458</v>
      </c>
      <c r="AY48" s="76" t="s">
        <v>458</v>
      </c>
      <c r="AZ48" s="98" t="s">
        <v>244</v>
      </c>
      <c r="BA48" s="98" t="s">
        <v>244</v>
      </c>
      <c r="BB48" s="98" t="s">
        <v>247</v>
      </c>
      <c r="BC48" s="98" t="s">
        <v>143</v>
      </c>
      <c r="BD48" s="98" t="s">
        <v>685</v>
      </c>
      <c r="BE48" s="98" t="s">
        <v>685</v>
      </c>
      <c r="BF48" s="98" t="s">
        <v>125</v>
      </c>
      <c r="BG48" s="143"/>
      <c r="BH48" s="89"/>
      <c r="BI48" s="98" t="s">
        <v>247</v>
      </c>
      <c r="BJ48" s="98" t="s">
        <v>247</v>
      </c>
      <c r="BK48" s="121">
        <v>45</v>
      </c>
      <c r="BL48" s="110" t="s">
        <v>152</v>
      </c>
      <c r="BM48" s="106" t="s">
        <v>275</v>
      </c>
      <c r="BN48" s="52" t="s">
        <v>500</v>
      </c>
      <c r="BO48" s="97" t="s">
        <v>501</v>
      </c>
      <c r="BP48" s="97" t="s">
        <v>501</v>
      </c>
      <c r="BQ48" s="97" t="s">
        <v>501</v>
      </c>
      <c r="BR48" s="97" t="s">
        <v>501</v>
      </c>
      <c r="BS48" s="97" t="s">
        <v>501</v>
      </c>
      <c r="BT48" s="52" t="s">
        <v>503</v>
      </c>
      <c r="BU48" s="52" t="s">
        <v>503</v>
      </c>
      <c r="BV48" s="52" t="s">
        <v>503</v>
      </c>
      <c r="BW48" s="97" t="s">
        <v>504</v>
      </c>
      <c r="BX48" s="97" t="s">
        <v>504</v>
      </c>
      <c r="BY48" s="97" t="s">
        <v>504</v>
      </c>
      <c r="BZ48" s="97" t="s">
        <v>504</v>
      </c>
      <c r="CA48" s="52" t="s">
        <v>503</v>
      </c>
      <c r="CB48" s="52" t="s">
        <v>502</v>
      </c>
      <c r="CC48" s="52" t="s">
        <v>502</v>
      </c>
      <c r="CD48" s="52" t="s">
        <v>502</v>
      </c>
      <c r="CE48" s="52" t="s">
        <v>502</v>
      </c>
      <c r="CF48" s="52" t="s">
        <v>502</v>
      </c>
      <c r="CG48" s="52" t="s">
        <v>502</v>
      </c>
      <c r="CH48" s="52" t="s">
        <v>502</v>
      </c>
      <c r="CI48" s="97" t="s">
        <v>504</v>
      </c>
      <c r="CJ48" s="97" t="s">
        <v>504</v>
      </c>
      <c r="CK48" s="97" t="s">
        <v>504</v>
      </c>
    </row>
    <row r="49" spans="1:89" s="6" customFormat="1" ht="48" customHeight="1">
      <c r="A49" s="3" t="s">
        <v>11</v>
      </c>
      <c r="B49" s="51">
        <f t="shared" si="6"/>
        <v>20</v>
      </c>
      <c r="C49" s="4" t="s">
        <v>260</v>
      </c>
      <c r="D49" s="59">
        <f t="shared" si="7"/>
        <v>9</v>
      </c>
      <c r="E49" s="45" t="s">
        <v>36</v>
      </c>
      <c r="F49" s="45" t="s">
        <v>12</v>
      </c>
      <c r="G49" s="45" t="s">
        <v>38</v>
      </c>
      <c r="H49" s="50">
        <f t="shared" si="8"/>
        <v>9</v>
      </c>
      <c r="I49" s="161"/>
      <c r="J49" s="159"/>
      <c r="K49" s="58">
        <v>46</v>
      </c>
      <c r="L49" s="52"/>
      <c r="M49" s="52"/>
      <c r="N49" s="52"/>
      <c r="O49" s="52"/>
      <c r="P49" s="52"/>
      <c r="Q49" s="119" t="s">
        <v>676</v>
      </c>
      <c r="R49" s="119" t="s">
        <v>676</v>
      </c>
      <c r="S49" s="119" t="s">
        <v>676</v>
      </c>
      <c r="T49" s="119" t="s">
        <v>676</v>
      </c>
      <c r="U49" s="119" t="s">
        <v>676</v>
      </c>
      <c r="V49" s="76" t="s">
        <v>424</v>
      </c>
      <c r="W49" s="76" t="s">
        <v>424</v>
      </c>
      <c r="X49" s="76" t="s">
        <v>424</v>
      </c>
      <c r="Y49" s="76" t="s">
        <v>424</v>
      </c>
      <c r="Z49" s="76" t="s">
        <v>424</v>
      </c>
      <c r="AA49" s="76" t="s">
        <v>424</v>
      </c>
      <c r="AB49" s="119" t="s">
        <v>676</v>
      </c>
      <c r="AC49" s="119" t="s">
        <v>672</v>
      </c>
      <c r="AD49" s="119" t="s">
        <v>672</v>
      </c>
      <c r="AE49" s="119" t="s">
        <v>672</v>
      </c>
      <c r="AF49" s="52"/>
      <c r="AH49" s="52"/>
      <c r="AI49" s="52"/>
      <c r="AJ49" s="52"/>
      <c r="AK49" s="76" t="s">
        <v>423</v>
      </c>
      <c r="AL49" s="76" t="s">
        <v>423</v>
      </c>
      <c r="AM49" s="76" t="s">
        <v>423</v>
      </c>
      <c r="AN49" s="76" t="s">
        <v>423</v>
      </c>
      <c r="AO49" s="76" t="s">
        <v>423</v>
      </c>
      <c r="AP49" s="76" t="s">
        <v>423</v>
      </c>
      <c r="AQ49" s="76" t="s">
        <v>423</v>
      </c>
      <c r="AR49" s="76" t="s">
        <v>423</v>
      </c>
      <c r="AS49" s="76" t="s">
        <v>423</v>
      </c>
      <c r="AT49" s="76" t="s">
        <v>423</v>
      </c>
      <c r="AU49" s="98" t="s">
        <v>143</v>
      </c>
      <c r="AV49" s="98" t="s">
        <v>143</v>
      </c>
      <c r="AW49" s="98" t="s">
        <v>144</v>
      </c>
      <c r="AX49" s="98" t="s">
        <v>144</v>
      </c>
      <c r="AY49" s="98" t="s">
        <v>144</v>
      </c>
      <c r="AZ49" s="98" t="s">
        <v>144</v>
      </c>
      <c r="BA49" s="98" t="s">
        <v>144</v>
      </c>
      <c r="BB49" s="98" t="s">
        <v>144</v>
      </c>
      <c r="BC49" s="76" t="s">
        <v>424</v>
      </c>
      <c r="BD49" s="76" t="s">
        <v>424</v>
      </c>
      <c r="BE49" s="76" t="s">
        <v>424</v>
      </c>
      <c r="BF49" s="76" t="s">
        <v>424</v>
      </c>
      <c r="BG49" s="98" t="s">
        <v>125</v>
      </c>
      <c r="BH49" s="89"/>
      <c r="BI49" s="52"/>
      <c r="BJ49" s="52"/>
      <c r="BK49" s="121">
        <v>46</v>
      </c>
      <c r="BL49" s="108" t="s">
        <v>149</v>
      </c>
      <c r="BM49" s="106" t="s">
        <v>274</v>
      </c>
      <c r="BN49" s="52" t="s">
        <v>270</v>
      </c>
      <c r="BO49" s="52" t="s">
        <v>270</v>
      </c>
      <c r="BP49" s="52" t="s">
        <v>270</v>
      </c>
      <c r="BQ49" s="52" t="s">
        <v>270</v>
      </c>
      <c r="BR49" s="52" t="s">
        <v>270</v>
      </c>
      <c r="BS49" s="52" t="s">
        <v>270</v>
      </c>
      <c r="BT49" s="97" t="s">
        <v>271</v>
      </c>
      <c r="BU49" s="97" t="s">
        <v>271</v>
      </c>
      <c r="BV49" s="97" t="s">
        <v>271</v>
      </c>
      <c r="BW49" s="97" t="s">
        <v>271</v>
      </c>
      <c r="BX49" s="97" t="s">
        <v>271</v>
      </c>
      <c r="BY49" s="97" t="s">
        <v>271</v>
      </c>
      <c r="BZ49" s="97" t="s">
        <v>271</v>
      </c>
      <c r="CA49" s="97" t="s">
        <v>271</v>
      </c>
      <c r="CB49" s="97" t="s">
        <v>271</v>
      </c>
      <c r="CC49" s="97" t="s">
        <v>271</v>
      </c>
      <c r="CD49" s="97" t="s">
        <v>271</v>
      </c>
      <c r="CE49" s="52" t="s">
        <v>272</v>
      </c>
      <c r="CF49" s="52" t="s">
        <v>272</v>
      </c>
      <c r="CG49" s="52" t="s">
        <v>272</v>
      </c>
      <c r="CH49" s="52" t="s">
        <v>272</v>
      </c>
      <c r="CI49" s="52" t="s">
        <v>272</v>
      </c>
      <c r="CJ49" s="52" t="s">
        <v>272</v>
      </c>
      <c r="CK49" s="97" t="s">
        <v>273</v>
      </c>
    </row>
    <row r="50" spans="1:89" s="6" customFormat="1" ht="48" customHeight="1">
      <c r="A50" s="3" t="s">
        <v>11</v>
      </c>
      <c r="B50" s="51">
        <f t="shared" si="6"/>
        <v>20</v>
      </c>
      <c r="C50" s="4" t="s">
        <v>260</v>
      </c>
      <c r="D50" s="59">
        <f t="shared" si="7"/>
        <v>10</v>
      </c>
      <c r="E50" s="45" t="s">
        <v>36</v>
      </c>
      <c r="F50" s="45" t="s">
        <v>12</v>
      </c>
      <c r="G50" s="45" t="s">
        <v>38</v>
      </c>
      <c r="H50" s="50">
        <f t="shared" si="8"/>
        <v>9</v>
      </c>
      <c r="I50" s="161"/>
      <c r="J50" s="159"/>
      <c r="K50" s="58">
        <v>47</v>
      </c>
      <c r="L50" s="143"/>
      <c r="M50" s="143"/>
      <c r="N50" s="143"/>
      <c r="O50" s="143"/>
      <c r="P50" s="143"/>
      <c r="Q50" s="124" t="s">
        <v>347</v>
      </c>
      <c r="R50" s="124" t="s">
        <v>347</v>
      </c>
      <c r="S50" s="124" t="s">
        <v>347</v>
      </c>
      <c r="T50" s="124" t="s">
        <v>347</v>
      </c>
      <c r="U50" s="124" t="s">
        <v>347</v>
      </c>
      <c r="V50" s="119" t="s">
        <v>629</v>
      </c>
      <c r="W50" s="119" t="s">
        <v>629</v>
      </c>
      <c r="X50" s="119" t="s">
        <v>629</v>
      </c>
      <c r="Y50" s="119" t="s">
        <v>629</v>
      </c>
      <c r="Z50" s="119" t="s">
        <v>629</v>
      </c>
      <c r="AA50" s="119" t="s">
        <v>629</v>
      </c>
      <c r="AB50" s="119" t="s">
        <v>629</v>
      </c>
      <c r="AC50" s="119" t="s">
        <v>629</v>
      </c>
      <c r="AD50" s="119" t="s">
        <v>629</v>
      </c>
      <c r="AE50" s="119" t="s">
        <v>629</v>
      </c>
      <c r="AF50" s="76" t="s">
        <v>453</v>
      </c>
      <c r="AG50" s="76" t="s">
        <v>453</v>
      </c>
      <c r="AH50" s="76" t="s">
        <v>453</v>
      </c>
      <c r="AI50" s="52"/>
      <c r="AJ50" s="52"/>
      <c r="AK50" s="124" t="s">
        <v>344</v>
      </c>
      <c r="AL50" s="124" t="s">
        <v>344</v>
      </c>
      <c r="AM50" s="124" t="s">
        <v>345</v>
      </c>
      <c r="AN50" s="143"/>
      <c r="AO50" s="76" t="s">
        <v>453</v>
      </c>
      <c r="AP50" s="76" t="s">
        <v>453</v>
      </c>
      <c r="AQ50" s="76" t="s">
        <v>424</v>
      </c>
      <c r="AR50" s="76" t="s">
        <v>424</v>
      </c>
      <c r="AS50" s="76" t="s">
        <v>424</v>
      </c>
      <c r="AT50" s="76" t="s">
        <v>424</v>
      </c>
      <c r="AU50" s="76" t="s">
        <v>424</v>
      </c>
      <c r="AV50" s="98" t="s">
        <v>125</v>
      </c>
      <c r="AW50" s="52"/>
      <c r="AX50" s="76" t="s">
        <v>423</v>
      </c>
      <c r="AY50" s="76" t="s">
        <v>423</v>
      </c>
      <c r="AZ50" s="76" t="s">
        <v>423</v>
      </c>
      <c r="BA50" s="76" t="s">
        <v>423</v>
      </c>
      <c r="BB50" s="76" t="s">
        <v>423</v>
      </c>
      <c r="BC50" s="76" t="s">
        <v>423</v>
      </c>
      <c r="BD50" s="76" t="s">
        <v>423</v>
      </c>
      <c r="BE50" s="76" t="s">
        <v>423</v>
      </c>
      <c r="BF50" s="76" t="s">
        <v>423</v>
      </c>
      <c r="BG50" s="76" t="s">
        <v>423</v>
      </c>
      <c r="BH50" s="89"/>
      <c r="BI50" s="52"/>
      <c r="BJ50" s="52"/>
      <c r="BK50" s="121">
        <v>47</v>
      </c>
      <c r="BL50" s="108" t="s">
        <v>148</v>
      </c>
      <c r="BM50" s="106" t="s">
        <v>108</v>
      </c>
      <c r="BN50" s="52" t="s">
        <v>188</v>
      </c>
      <c r="BO50" s="52" t="s">
        <v>188</v>
      </c>
      <c r="BP50" s="52" t="s">
        <v>188</v>
      </c>
      <c r="BQ50" s="52" t="s">
        <v>188</v>
      </c>
      <c r="BR50" s="52" t="s">
        <v>188</v>
      </c>
      <c r="BS50" s="52" t="s">
        <v>188</v>
      </c>
      <c r="BT50" s="52" t="s">
        <v>188</v>
      </c>
      <c r="BU50" s="52" t="s">
        <v>188</v>
      </c>
      <c r="BV50" s="52" t="s">
        <v>188</v>
      </c>
      <c r="BW50" s="52" t="s">
        <v>188</v>
      </c>
      <c r="BX50" s="52" t="s">
        <v>188</v>
      </c>
      <c r="BY50" s="52" t="s">
        <v>188</v>
      </c>
      <c r="BZ50" s="97" t="s">
        <v>207</v>
      </c>
      <c r="CA50" s="97" t="s">
        <v>207</v>
      </c>
      <c r="CB50" s="97" t="s">
        <v>207</v>
      </c>
      <c r="CC50" s="97" t="s">
        <v>207</v>
      </c>
      <c r="CD50" s="97" t="s">
        <v>207</v>
      </c>
      <c r="CE50" s="97" t="s">
        <v>207</v>
      </c>
      <c r="CF50" s="97" t="s">
        <v>207</v>
      </c>
      <c r="CG50" s="97" t="s">
        <v>207</v>
      </c>
      <c r="CH50" s="97" t="s">
        <v>207</v>
      </c>
      <c r="CI50" s="97" t="s">
        <v>207</v>
      </c>
      <c r="CJ50" s="97" t="s">
        <v>207</v>
      </c>
      <c r="CK50" s="97" t="s">
        <v>207</v>
      </c>
    </row>
    <row r="51" spans="1:89" s="6" customFormat="1" ht="36">
      <c r="A51" s="60"/>
      <c r="B51" s="61"/>
      <c r="C51" s="60"/>
      <c r="D51" s="61"/>
      <c r="E51" s="60"/>
      <c r="F51" s="60"/>
      <c r="G51" s="60"/>
      <c r="H51" s="61"/>
      <c r="I51" s="53"/>
      <c r="J51" s="54"/>
      <c r="K51" s="55"/>
      <c r="L51" s="56"/>
      <c r="M51" s="56"/>
      <c r="N51" s="56"/>
      <c r="O51" s="56"/>
      <c r="P51" s="56"/>
      <c r="BH51" s="90"/>
      <c r="BK51" s="99"/>
      <c r="BL51" s="99"/>
    </row>
    <row r="52" spans="1:89" s="9" customFormat="1">
      <c r="B52" s="62"/>
      <c r="D52" s="10"/>
      <c r="I52" s="11"/>
      <c r="J52" s="11"/>
      <c r="K52"/>
      <c r="BH52" s="91"/>
      <c r="BK52" s="100"/>
      <c r="BL52" s="100"/>
    </row>
    <row r="53" spans="1:89" s="42" customFormat="1" ht="23.25" hidden="1" customHeight="1">
      <c r="A53" s="19"/>
      <c r="B53" s="63"/>
      <c r="C53" s="19"/>
      <c r="D53" s="10"/>
      <c r="E53" s="19"/>
      <c r="F53" s="19"/>
      <c r="G53" s="19"/>
      <c r="H53" s="19"/>
      <c r="I53" s="43"/>
      <c r="J53" s="44" t="s">
        <v>15</v>
      </c>
      <c r="L53" s="67">
        <f t="shared" ref="L53:U53" si="9">COUNTIF(L4:L49,"gin i poł *")</f>
        <v>0</v>
      </c>
      <c r="M53" s="67">
        <f t="shared" si="9"/>
        <v>0</v>
      </c>
      <c r="N53" s="67">
        <f t="shared" si="9"/>
        <v>0</v>
      </c>
      <c r="O53" s="67">
        <f t="shared" si="9"/>
        <v>0</v>
      </c>
      <c r="P53" s="67">
        <f t="shared" si="9"/>
        <v>0</v>
      </c>
      <c r="Q53" s="67">
        <f t="shared" si="9"/>
        <v>0</v>
      </c>
      <c r="R53" s="67">
        <f t="shared" si="9"/>
        <v>0</v>
      </c>
      <c r="S53" s="67">
        <f t="shared" si="9"/>
        <v>0</v>
      </c>
      <c r="T53" s="67">
        <f t="shared" si="9"/>
        <v>0</v>
      </c>
      <c r="U53" s="67">
        <f t="shared" si="9"/>
        <v>0</v>
      </c>
      <c r="V53" s="67">
        <f t="shared" ref="V53:AP53" si="10">COUNTIF(V4:V50,"gin i poł *")</f>
        <v>0</v>
      </c>
      <c r="W53" s="67">
        <f t="shared" si="10"/>
        <v>0</v>
      </c>
      <c r="X53" s="67">
        <f t="shared" si="10"/>
        <v>0</v>
      </c>
      <c r="Y53" s="67">
        <f t="shared" si="10"/>
        <v>0</v>
      </c>
      <c r="Z53" s="67">
        <f t="shared" si="10"/>
        <v>0</v>
      </c>
      <c r="AA53" s="67">
        <f t="shared" si="10"/>
        <v>0</v>
      </c>
      <c r="AB53" s="67">
        <f t="shared" si="10"/>
        <v>0</v>
      </c>
      <c r="AC53" s="67">
        <f t="shared" si="10"/>
        <v>0</v>
      </c>
      <c r="AD53" s="67">
        <f t="shared" si="10"/>
        <v>0</v>
      </c>
      <c r="AE53" s="67">
        <f>COUNTIF(AE4:AE50,"gin i poł *")</f>
        <v>0</v>
      </c>
      <c r="AF53" s="67">
        <f>COUNTIF(AF4:AF50,"gin i poł *")</f>
        <v>0</v>
      </c>
      <c r="AG53" s="67">
        <f>COUNTIF(AG4:AG50,"gin i poł *")</f>
        <v>0</v>
      </c>
      <c r="AH53" s="67">
        <f>COUNTIF(AH4:AH50,"gin i poł *")</f>
        <v>0</v>
      </c>
      <c r="AI53" s="67">
        <f t="shared" si="10"/>
        <v>0</v>
      </c>
      <c r="AJ53" s="67">
        <f t="shared" si="10"/>
        <v>0</v>
      </c>
      <c r="AK53" s="67">
        <f t="shared" si="10"/>
        <v>0</v>
      </c>
      <c r="AL53" s="67">
        <f>COUNTIF(AL4:AL50,"gin i poł *")</f>
        <v>0</v>
      </c>
      <c r="AM53" s="67">
        <f t="shared" si="10"/>
        <v>0</v>
      </c>
      <c r="AN53" s="67">
        <f t="shared" si="10"/>
        <v>0</v>
      </c>
      <c r="AO53" s="67">
        <f t="shared" si="10"/>
        <v>0</v>
      </c>
      <c r="AP53" s="67">
        <f t="shared" si="10"/>
        <v>0</v>
      </c>
      <c r="AQ53" s="67">
        <f>COUNTIF(AQ4:AQ50,"gin i poł *")</f>
        <v>0</v>
      </c>
      <c r="AR53" s="67">
        <f>COUNTIF(AR4:AR50,"gin i poł *")</f>
        <v>0</v>
      </c>
      <c r="AS53" s="67">
        <f>COUNTIF(AS4:AS50,"gin i poł *")</f>
        <v>0</v>
      </c>
      <c r="AT53" s="67">
        <f t="shared" ref="AT53:AV53" si="11">COUNTIF(AT4:AT50,"gin i poł *")</f>
        <v>0</v>
      </c>
      <c r="AU53" s="67">
        <f>COUNTIF(AU4:AU50,"gin i poł *")</f>
        <v>0</v>
      </c>
      <c r="AV53" s="67">
        <f t="shared" si="11"/>
        <v>0</v>
      </c>
      <c r="AW53" s="67">
        <f t="shared" ref="AW53:BJ53" si="12">COUNTIF(AW4:AW50,"gin i poł *")</f>
        <v>0</v>
      </c>
      <c r="AX53" s="67">
        <f t="shared" si="12"/>
        <v>0</v>
      </c>
      <c r="AY53" s="67">
        <f t="shared" si="12"/>
        <v>0</v>
      </c>
      <c r="AZ53" s="67">
        <f t="shared" si="12"/>
        <v>0</v>
      </c>
      <c r="BA53" s="67">
        <f t="shared" si="12"/>
        <v>0</v>
      </c>
      <c r="BB53" s="67">
        <f t="shared" si="12"/>
        <v>0</v>
      </c>
      <c r="BC53" s="67">
        <f>COUNTIF(BC4:BC50,"gin i poł *")</f>
        <v>0</v>
      </c>
      <c r="BD53" s="67">
        <f>COUNTIF(BD4:BD50,"gin i poł *")</f>
        <v>0</v>
      </c>
      <c r="BE53" s="67">
        <f>COUNTIF(BE4:BE50,"gin i poł *")</f>
        <v>0</v>
      </c>
      <c r="BF53" s="67">
        <f>COUNTIF(BF4:BF50,"gin i poł *")</f>
        <v>0</v>
      </c>
      <c r="BG53" s="67">
        <f>COUNTIF(BG4:BG50,"gin i poł *")</f>
        <v>0</v>
      </c>
      <c r="BH53" s="92">
        <f t="shared" si="12"/>
        <v>0</v>
      </c>
      <c r="BI53" s="67">
        <f t="shared" si="12"/>
        <v>0</v>
      </c>
      <c r="BJ53" s="67">
        <f t="shared" si="12"/>
        <v>0</v>
      </c>
      <c r="BK53" s="101"/>
      <c r="BL53" s="101"/>
      <c r="BM53" s="67"/>
      <c r="BN53" s="67">
        <f t="shared" ref="BN53" si="13">COUNTIF(BN4:BN50,"gin i poł *")</f>
        <v>0</v>
      </c>
      <c r="BO53" s="67">
        <f>COUNTIF(BO4:BO50,"gin i poł *")</f>
        <v>0</v>
      </c>
      <c r="BP53" s="67">
        <f>COUNTIF(BP4:BP50,"gin i poł *")</f>
        <v>0</v>
      </c>
      <c r="BQ53" s="67">
        <f>COUNTIF(BQ4:BQ50,"gin i poł *")</f>
        <v>0</v>
      </c>
      <c r="BR53" s="67">
        <f t="shared" ref="BR53:BS53" si="14">COUNTIF(BR4:BR50,"gin i poł *")</f>
        <v>0</v>
      </c>
      <c r="BS53" s="67">
        <f t="shared" si="14"/>
        <v>0</v>
      </c>
      <c r="BT53" s="67">
        <f>COUNTIF(BT4:BT50,"gin i poł *")</f>
        <v>0</v>
      </c>
      <c r="BU53" s="67">
        <f>COUNTIF(BU4:BU50,"gin i poł *")</f>
        <v>0</v>
      </c>
      <c r="BV53" s="67">
        <f t="shared" ref="BV53:BX53" si="15">COUNTIF(BV4:BV50,"gin i poł *")</f>
        <v>0</v>
      </c>
      <c r="BW53" s="67">
        <f t="shared" si="15"/>
        <v>0</v>
      </c>
      <c r="BX53" s="67">
        <f t="shared" si="15"/>
        <v>0</v>
      </c>
      <c r="BY53" s="67">
        <f>COUNTIF(BY4:BY50,"gin i poł *")</f>
        <v>0</v>
      </c>
      <c r="BZ53" s="67">
        <f>COUNTIF(BZ4:BZ50,"gin i poł *")</f>
        <v>0</v>
      </c>
      <c r="CA53" s="67">
        <f t="shared" ref="CA53:CC53" si="16">COUNTIF(CA4:CA50,"gin i poł *")</f>
        <v>0</v>
      </c>
      <c r="CB53" s="67">
        <f t="shared" si="16"/>
        <v>0</v>
      </c>
      <c r="CC53" s="67">
        <f t="shared" si="16"/>
        <v>0</v>
      </c>
      <c r="CD53" s="67">
        <f>COUNTIF(CD4:CD50,"gin i poł *")</f>
        <v>0</v>
      </c>
      <c r="CE53" s="67">
        <f>COUNTIF(CE4:CE50,"gin i poł *")</f>
        <v>0</v>
      </c>
      <c r="CF53" s="67">
        <f t="shared" ref="CF53" si="17">COUNTIF(CF4:CF50,"gin i poł *")</f>
        <v>0</v>
      </c>
      <c r="CG53" s="67"/>
      <c r="CH53" s="67"/>
      <c r="CI53" s="67"/>
      <c r="CJ53" s="67"/>
      <c r="CK53" s="67"/>
    </row>
    <row r="54" spans="1:89" s="13" customFormat="1" ht="23.25" hidden="1" customHeight="1">
      <c r="A54" s="19"/>
      <c r="B54" s="63"/>
      <c r="C54" s="19"/>
      <c r="D54" s="10"/>
      <c r="E54" s="19"/>
      <c r="F54" s="19"/>
      <c r="G54" s="19"/>
      <c r="H54" s="19"/>
      <c r="I54" s="14"/>
      <c r="J54" s="15" t="s">
        <v>16</v>
      </c>
      <c r="L54" s="68">
        <f t="shared" ref="L54:U54" si="18">COUNTIF(L4:L49,"ped*")</f>
        <v>5</v>
      </c>
      <c r="M54" s="68">
        <f t="shared" si="18"/>
        <v>5</v>
      </c>
      <c r="N54" s="68">
        <f t="shared" si="18"/>
        <v>5</v>
      </c>
      <c r="O54" s="68">
        <f t="shared" si="18"/>
        <v>6</v>
      </c>
      <c r="P54" s="68">
        <f t="shared" si="18"/>
        <v>7</v>
      </c>
      <c r="Q54" s="68">
        <f t="shared" si="18"/>
        <v>9</v>
      </c>
      <c r="R54" s="68">
        <f t="shared" si="18"/>
        <v>9</v>
      </c>
      <c r="S54" s="68">
        <f t="shared" si="18"/>
        <v>8</v>
      </c>
      <c r="T54" s="68">
        <f t="shared" si="18"/>
        <v>8</v>
      </c>
      <c r="U54" s="68">
        <f t="shared" si="18"/>
        <v>9</v>
      </c>
      <c r="V54" s="68">
        <f t="shared" ref="V54:AP54" si="19">COUNTIF(V4:V50,"ped*")</f>
        <v>10</v>
      </c>
      <c r="W54" s="68">
        <f t="shared" si="19"/>
        <v>9</v>
      </c>
      <c r="X54" s="68">
        <f t="shared" si="19"/>
        <v>10</v>
      </c>
      <c r="Y54" s="68">
        <f t="shared" si="19"/>
        <v>10</v>
      </c>
      <c r="Z54" s="68">
        <f t="shared" si="19"/>
        <v>11</v>
      </c>
      <c r="AA54" s="68">
        <f t="shared" si="19"/>
        <v>9</v>
      </c>
      <c r="AB54" s="68">
        <f t="shared" si="19"/>
        <v>10</v>
      </c>
      <c r="AC54" s="68">
        <f t="shared" si="19"/>
        <v>9</v>
      </c>
      <c r="AD54" s="68">
        <f t="shared" si="19"/>
        <v>10</v>
      </c>
      <c r="AE54" s="68">
        <f>COUNTIF(AE4:AE50,"ped*")</f>
        <v>11</v>
      </c>
      <c r="AF54" s="68">
        <f>COUNTIF(AF4:AF50,"ped*")</f>
        <v>7</v>
      </c>
      <c r="AG54" s="68">
        <f>COUNTIF(AG4:AG50,"ped*")</f>
        <v>6</v>
      </c>
      <c r="AH54" s="68">
        <f>COUNTIF(AH4:AH50,"ped*")</f>
        <v>6</v>
      </c>
      <c r="AI54" s="68">
        <f t="shared" si="19"/>
        <v>8</v>
      </c>
      <c r="AJ54" s="68">
        <f t="shared" si="19"/>
        <v>8</v>
      </c>
      <c r="AK54" s="68">
        <f t="shared" si="19"/>
        <v>9</v>
      </c>
      <c r="AL54" s="68">
        <f>COUNTIF(AL4:AL50,"ped*")</f>
        <v>9</v>
      </c>
      <c r="AM54" s="68">
        <f t="shared" si="19"/>
        <v>7</v>
      </c>
      <c r="AN54" s="68">
        <f t="shared" si="19"/>
        <v>6</v>
      </c>
      <c r="AO54" s="68">
        <f t="shared" si="19"/>
        <v>7</v>
      </c>
      <c r="AP54" s="68">
        <f t="shared" si="19"/>
        <v>9</v>
      </c>
      <c r="AQ54" s="68">
        <f>COUNTIF(AQ4:AQ50,"ped*")</f>
        <v>10</v>
      </c>
      <c r="AR54" s="68">
        <f>COUNTIF(AR4:AR50,"ped*")</f>
        <v>11</v>
      </c>
      <c r="AS54" s="68">
        <f>COUNTIF(AS4:AS50,"ped*")</f>
        <v>13</v>
      </c>
      <c r="AT54" s="68">
        <f t="shared" ref="AT54:AV54" si="20">COUNTIF(AT4:AT50,"ped*")</f>
        <v>9</v>
      </c>
      <c r="AU54" s="68">
        <f>COUNTIF(AU4:AU50,"ped*")</f>
        <v>7</v>
      </c>
      <c r="AV54" s="68">
        <f t="shared" si="20"/>
        <v>9</v>
      </c>
      <c r="AW54" s="68">
        <f t="shared" ref="AW54:BJ54" si="21">COUNTIF(AW4:AW50,"ped*")</f>
        <v>8</v>
      </c>
      <c r="AX54" s="68">
        <f t="shared" si="21"/>
        <v>8</v>
      </c>
      <c r="AY54" s="68">
        <f t="shared" si="21"/>
        <v>9</v>
      </c>
      <c r="AZ54" s="68">
        <f t="shared" si="21"/>
        <v>8</v>
      </c>
      <c r="BA54" s="68">
        <f t="shared" si="21"/>
        <v>9</v>
      </c>
      <c r="BB54" s="68">
        <f t="shared" si="21"/>
        <v>10</v>
      </c>
      <c r="BC54" s="68">
        <f>COUNTIF(BC4:BC50,"ped*")</f>
        <v>12</v>
      </c>
      <c r="BD54" s="68">
        <f>COUNTIF(BD4:BD50,"ped*")</f>
        <v>12</v>
      </c>
      <c r="BE54" s="68">
        <f>COUNTIF(BE4:BE50,"ped*")</f>
        <v>10</v>
      </c>
      <c r="BF54" s="68">
        <f>COUNTIF(BF4:BF50,"ped*")</f>
        <v>10</v>
      </c>
      <c r="BG54" s="68">
        <f>COUNTIF(BG4:BG50,"ped*")</f>
        <v>10</v>
      </c>
      <c r="BH54" s="92">
        <f t="shared" si="21"/>
        <v>0</v>
      </c>
      <c r="BI54" s="68">
        <f t="shared" si="21"/>
        <v>6</v>
      </c>
      <c r="BJ54" s="68">
        <f t="shared" si="21"/>
        <v>9</v>
      </c>
      <c r="BK54" s="101"/>
      <c r="BL54" s="101"/>
      <c r="BM54" s="68"/>
      <c r="BN54" s="68">
        <f t="shared" ref="BN54" si="22">COUNTIF(BN4:BN50,"ped*")</f>
        <v>0</v>
      </c>
      <c r="BO54" s="68">
        <f>COUNTIF(BO4:BO50,"ped*")</f>
        <v>0</v>
      </c>
      <c r="BP54" s="68">
        <f>COUNTIF(BP4:BP50,"ped*")</f>
        <v>0</v>
      </c>
      <c r="BQ54" s="68">
        <f>COUNTIF(BQ4:BQ50,"ped*")</f>
        <v>0</v>
      </c>
      <c r="BR54" s="68">
        <f t="shared" ref="BR54:BS54" si="23">COUNTIF(BR4:BR50,"ped*")</f>
        <v>0</v>
      </c>
      <c r="BS54" s="68">
        <f t="shared" si="23"/>
        <v>0</v>
      </c>
      <c r="BT54" s="68">
        <f>COUNTIF(BT4:BT50,"ped*")</f>
        <v>0</v>
      </c>
      <c r="BU54" s="68">
        <f>COUNTIF(BU4:BU50,"ped*")</f>
        <v>0</v>
      </c>
      <c r="BV54" s="68">
        <f t="shared" ref="BV54:BX54" si="24">COUNTIF(BV4:BV50,"ped*")</f>
        <v>0</v>
      </c>
      <c r="BW54" s="68">
        <f t="shared" si="24"/>
        <v>0</v>
      </c>
      <c r="BX54" s="68">
        <f t="shared" si="24"/>
        <v>0</v>
      </c>
      <c r="BY54" s="68">
        <f>COUNTIF(BY4:BY50,"ped*")</f>
        <v>0</v>
      </c>
      <c r="BZ54" s="68">
        <f>COUNTIF(BZ4:BZ50,"ped*")</f>
        <v>0</v>
      </c>
      <c r="CA54" s="68">
        <f t="shared" ref="CA54:CC54" si="25">COUNTIF(CA4:CA50,"ped*")</f>
        <v>0</v>
      </c>
      <c r="CB54" s="68">
        <f t="shared" si="25"/>
        <v>0</v>
      </c>
      <c r="CC54" s="68">
        <f t="shared" si="25"/>
        <v>0</v>
      </c>
      <c r="CD54" s="68">
        <f>COUNTIF(CD4:CD50,"ped*")</f>
        <v>0</v>
      </c>
      <c r="CE54" s="68">
        <f>COUNTIF(CE4:CE50,"ped*")</f>
        <v>0</v>
      </c>
      <c r="CF54" s="68">
        <f t="shared" ref="CF54" si="26">COUNTIF(CF4:CF50,"ped*")</f>
        <v>0</v>
      </c>
      <c r="CG54" s="68"/>
      <c r="CH54" s="68"/>
      <c r="CI54" s="68"/>
      <c r="CJ54" s="68"/>
      <c r="CK54" s="68"/>
    </row>
    <row r="55" spans="1:89" s="16" customFormat="1" ht="23.25" hidden="1" customHeight="1">
      <c r="A55" s="63"/>
      <c r="B55" s="63"/>
      <c r="C55" s="63"/>
      <c r="D55" s="10"/>
      <c r="E55" s="63"/>
      <c r="F55" s="63"/>
      <c r="G55" s="63"/>
      <c r="H55" s="63"/>
      <c r="I55" s="17"/>
      <c r="J55" s="18" t="s">
        <v>17</v>
      </c>
      <c r="L55" s="69">
        <f t="shared" ref="L55:U55" si="27">COUNTIF(L4:L49,"psych*")</f>
        <v>0</v>
      </c>
      <c r="M55" s="69">
        <f t="shared" si="27"/>
        <v>0</v>
      </c>
      <c r="N55" s="69">
        <f t="shared" si="27"/>
        <v>0</v>
      </c>
      <c r="O55" s="69">
        <f t="shared" si="27"/>
        <v>0</v>
      </c>
      <c r="P55" s="69">
        <f t="shared" si="27"/>
        <v>0</v>
      </c>
      <c r="Q55" s="69">
        <f t="shared" si="27"/>
        <v>0</v>
      </c>
      <c r="R55" s="69">
        <f t="shared" si="27"/>
        <v>0</v>
      </c>
      <c r="S55" s="69">
        <f t="shared" si="27"/>
        <v>0</v>
      </c>
      <c r="T55" s="69">
        <f t="shared" si="27"/>
        <v>0</v>
      </c>
      <c r="U55" s="69">
        <f t="shared" si="27"/>
        <v>0</v>
      </c>
      <c r="V55" s="69">
        <f t="shared" ref="V55:AP55" si="28">COUNTIF(V4:V50,"psych*")</f>
        <v>0</v>
      </c>
      <c r="W55" s="69">
        <f t="shared" si="28"/>
        <v>0</v>
      </c>
      <c r="X55" s="69">
        <f t="shared" si="28"/>
        <v>0</v>
      </c>
      <c r="Y55" s="69">
        <f t="shared" si="28"/>
        <v>0</v>
      </c>
      <c r="Z55" s="69">
        <f t="shared" si="28"/>
        <v>0</v>
      </c>
      <c r="AA55" s="69">
        <f t="shared" si="28"/>
        <v>0</v>
      </c>
      <c r="AB55" s="69">
        <f t="shared" si="28"/>
        <v>0</v>
      </c>
      <c r="AC55" s="69">
        <f t="shared" si="28"/>
        <v>0</v>
      </c>
      <c r="AD55" s="69">
        <f t="shared" si="28"/>
        <v>0</v>
      </c>
      <c r="AE55" s="69">
        <f>COUNTIF(AE4:AE50,"psych*")</f>
        <v>0</v>
      </c>
      <c r="AF55" s="69">
        <f>COUNTIF(AF4:AF50,"psych*")</f>
        <v>0</v>
      </c>
      <c r="AG55" s="69">
        <f>COUNTIF(AG4:AG50,"psych*")</f>
        <v>0</v>
      </c>
      <c r="AH55" s="69">
        <f>COUNTIF(AH4:AH50,"psych*")</f>
        <v>0</v>
      </c>
      <c r="AI55" s="69">
        <f t="shared" si="28"/>
        <v>0</v>
      </c>
      <c r="AJ55" s="69">
        <f t="shared" si="28"/>
        <v>0</v>
      </c>
      <c r="AK55" s="69">
        <f t="shared" si="28"/>
        <v>0</v>
      </c>
      <c r="AL55" s="69">
        <f>COUNTIF(AL4:AL50,"psych*")</f>
        <v>0</v>
      </c>
      <c r="AM55" s="69">
        <f t="shared" si="28"/>
        <v>0</v>
      </c>
      <c r="AN55" s="69">
        <f t="shared" si="28"/>
        <v>0</v>
      </c>
      <c r="AO55" s="69">
        <f t="shared" si="28"/>
        <v>0</v>
      </c>
      <c r="AP55" s="69">
        <f t="shared" si="28"/>
        <v>0</v>
      </c>
      <c r="AQ55" s="69">
        <f>COUNTIF(AQ4:AQ50,"psych*")</f>
        <v>0</v>
      </c>
      <c r="AR55" s="69">
        <f>COUNTIF(AR4:AR50,"psych*")</f>
        <v>0</v>
      </c>
      <c r="AS55" s="69">
        <f>COUNTIF(AS4:AS50,"psych*")</f>
        <v>0</v>
      </c>
      <c r="AT55" s="69">
        <f t="shared" ref="AT55:AV55" si="29">COUNTIF(AT4:AT50,"psych*")</f>
        <v>0</v>
      </c>
      <c r="AU55" s="69">
        <f>COUNTIF(AU4:AU50,"psych*")</f>
        <v>0</v>
      </c>
      <c r="AV55" s="69">
        <f t="shared" si="29"/>
        <v>0</v>
      </c>
      <c r="AW55" s="69">
        <f t="shared" ref="AW55:BJ55" si="30">COUNTIF(AW4:AW50,"psych*")</f>
        <v>0</v>
      </c>
      <c r="AX55" s="69">
        <f t="shared" si="30"/>
        <v>0</v>
      </c>
      <c r="AY55" s="69">
        <f t="shared" si="30"/>
        <v>0</v>
      </c>
      <c r="AZ55" s="69">
        <f t="shared" si="30"/>
        <v>0</v>
      </c>
      <c r="BA55" s="69">
        <f t="shared" si="30"/>
        <v>0</v>
      </c>
      <c r="BB55" s="69">
        <f t="shared" si="30"/>
        <v>0</v>
      </c>
      <c r="BC55" s="69">
        <f>COUNTIF(BC4:BC50,"psych*")</f>
        <v>0</v>
      </c>
      <c r="BD55" s="69">
        <f>COUNTIF(BD4:BD50,"psych*")</f>
        <v>0</v>
      </c>
      <c r="BE55" s="69">
        <f>COUNTIF(BE4:BE50,"psych*")</f>
        <v>0</v>
      </c>
      <c r="BF55" s="69">
        <f>COUNTIF(BF4:BF50,"psych*")</f>
        <v>0</v>
      </c>
      <c r="BG55" s="69">
        <f>COUNTIF(BG4:BG50,"psych*")</f>
        <v>0</v>
      </c>
      <c r="BH55" s="92">
        <f t="shared" si="30"/>
        <v>0</v>
      </c>
      <c r="BI55" s="69">
        <f t="shared" si="30"/>
        <v>0</v>
      </c>
      <c r="BJ55" s="69">
        <f t="shared" si="30"/>
        <v>0</v>
      </c>
      <c r="BK55" s="101"/>
      <c r="BL55" s="101"/>
      <c r="BM55" s="69"/>
      <c r="BN55" s="69">
        <f t="shared" ref="BN55" si="31">COUNTIF(BN4:BN50,"psych*")</f>
        <v>0</v>
      </c>
      <c r="BO55" s="69">
        <f>COUNTIF(BO4:BO50,"psych*")</f>
        <v>0</v>
      </c>
      <c r="BP55" s="69">
        <f>COUNTIF(BP4:BP50,"psych*")</f>
        <v>0</v>
      </c>
      <c r="BQ55" s="69">
        <f>COUNTIF(BQ4:BQ50,"psych*")</f>
        <v>0</v>
      </c>
      <c r="BR55" s="69">
        <f t="shared" ref="BR55:BS55" si="32">COUNTIF(BR4:BR50,"psych*")</f>
        <v>0</v>
      </c>
      <c r="BS55" s="69">
        <f t="shared" si="32"/>
        <v>0</v>
      </c>
      <c r="BT55" s="69">
        <f>COUNTIF(BT4:BT50,"psych*")</f>
        <v>0</v>
      </c>
      <c r="BU55" s="69">
        <f>COUNTIF(BU4:BU50,"psych*")</f>
        <v>0</v>
      </c>
      <c r="BV55" s="69">
        <f t="shared" ref="BV55:BX55" si="33">COUNTIF(BV4:BV50,"psych*")</f>
        <v>0</v>
      </c>
      <c r="BW55" s="69">
        <f t="shared" si="33"/>
        <v>0</v>
      </c>
      <c r="BX55" s="69">
        <f t="shared" si="33"/>
        <v>0</v>
      </c>
      <c r="BY55" s="69">
        <f>COUNTIF(BY4:BY50,"psych*")</f>
        <v>0</v>
      </c>
      <c r="BZ55" s="69">
        <f>COUNTIF(BZ4:BZ50,"psych*")</f>
        <v>0</v>
      </c>
      <c r="CA55" s="69">
        <f t="shared" ref="CA55:CC55" si="34">COUNTIF(CA4:CA50,"psych*")</f>
        <v>0</v>
      </c>
      <c r="CB55" s="69">
        <f t="shared" si="34"/>
        <v>0</v>
      </c>
      <c r="CC55" s="69">
        <f t="shared" si="34"/>
        <v>0</v>
      </c>
      <c r="CD55" s="69">
        <f>COUNTIF(CD4:CD50,"psych*")</f>
        <v>0</v>
      </c>
      <c r="CE55" s="69">
        <f>COUNTIF(CE4:CE50,"psych*")</f>
        <v>0</v>
      </c>
      <c r="CF55" s="69">
        <f t="shared" ref="CF55" si="35">COUNTIF(CF4:CF50,"psych*")</f>
        <v>0</v>
      </c>
      <c r="CG55" s="69"/>
      <c r="CH55" s="69"/>
      <c r="CI55" s="69"/>
      <c r="CJ55" s="69"/>
      <c r="CK55" s="69"/>
    </row>
    <row r="56" spans="1:89" s="19" customFormat="1" ht="23.25" hidden="1" customHeight="1">
      <c r="B56" s="63"/>
      <c r="D56" s="10"/>
      <c r="I56" s="20"/>
      <c r="J56" s="21" t="s">
        <v>18</v>
      </c>
      <c r="L56" s="70">
        <f t="shared" ref="L56:U56" si="36">COUNTIF(L4:L49,"chir nacz*")</f>
        <v>0</v>
      </c>
      <c r="M56" s="70">
        <f t="shared" si="36"/>
        <v>0</v>
      </c>
      <c r="N56" s="70">
        <f t="shared" si="36"/>
        <v>0</v>
      </c>
      <c r="O56" s="70">
        <f t="shared" si="36"/>
        <v>0</v>
      </c>
      <c r="P56" s="70">
        <f t="shared" si="36"/>
        <v>0</v>
      </c>
      <c r="Q56" s="70">
        <f t="shared" si="36"/>
        <v>0</v>
      </c>
      <c r="R56" s="70">
        <f t="shared" si="36"/>
        <v>0</v>
      </c>
      <c r="S56" s="70">
        <f t="shared" si="36"/>
        <v>0</v>
      </c>
      <c r="T56" s="70">
        <f t="shared" si="36"/>
        <v>0</v>
      </c>
      <c r="U56" s="70">
        <f t="shared" si="36"/>
        <v>0</v>
      </c>
      <c r="V56" s="70">
        <f t="shared" ref="V56:AP56" si="37">COUNTIF(V4:V50,"chir nacz*")</f>
        <v>0</v>
      </c>
      <c r="W56" s="70">
        <f t="shared" si="37"/>
        <v>0</v>
      </c>
      <c r="X56" s="70">
        <f t="shared" si="37"/>
        <v>0</v>
      </c>
      <c r="Y56" s="70">
        <f t="shared" si="37"/>
        <v>0</v>
      </c>
      <c r="Z56" s="70">
        <f t="shared" si="37"/>
        <v>0</v>
      </c>
      <c r="AA56" s="70">
        <f t="shared" si="37"/>
        <v>0</v>
      </c>
      <c r="AB56" s="70">
        <f t="shared" si="37"/>
        <v>0</v>
      </c>
      <c r="AC56" s="70">
        <f t="shared" si="37"/>
        <v>0</v>
      </c>
      <c r="AD56" s="70">
        <f t="shared" si="37"/>
        <v>0</v>
      </c>
      <c r="AE56" s="70">
        <f>COUNTIF(AE4:AE50,"chir nacz*")</f>
        <v>0</v>
      </c>
      <c r="AF56" s="70">
        <f>COUNTIF(AF4:AF50,"chir nacz*")</f>
        <v>0</v>
      </c>
      <c r="AG56" s="70">
        <f>COUNTIF(AG4:AG50,"chir nacz*")</f>
        <v>0</v>
      </c>
      <c r="AH56" s="70">
        <f>COUNTIF(AH4:AH50,"chir nacz*")</f>
        <v>0</v>
      </c>
      <c r="AI56" s="70">
        <f t="shared" si="37"/>
        <v>0</v>
      </c>
      <c r="AJ56" s="70">
        <f t="shared" si="37"/>
        <v>0</v>
      </c>
      <c r="AK56" s="70">
        <f t="shared" si="37"/>
        <v>0</v>
      </c>
      <c r="AL56" s="70">
        <f>COUNTIF(AL4:AL50,"chir nacz*")</f>
        <v>0</v>
      </c>
      <c r="AM56" s="70">
        <f t="shared" si="37"/>
        <v>0</v>
      </c>
      <c r="AN56" s="70">
        <f t="shared" si="37"/>
        <v>0</v>
      </c>
      <c r="AO56" s="70">
        <f t="shared" si="37"/>
        <v>0</v>
      </c>
      <c r="AP56" s="70">
        <f t="shared" si="37"/>
        <v>0</v>
      </c>
      <c r="AQ56" s="70">
        <f>COUNTIF(AQ4:AQ50,"chir nacz*")</f>
        <v>0</v>
      </c>
      <c r="AR56" s="70">
        <f>COUNTIF(AR4:AR50,"chir nacz*")</f>
        <v>0</v>
      </c>
      <c r="AS56" s="70">
        <f>COUNTIF(AS4:AS50,"chir nacz*")</f>
        <v>0</v>
      </c>
      <c r="AT56" s="70">
        <f t="shared" ref="AT56:AV56" si="38">COUNTIF(AT4:AT50,"chir nacz*")</f>
        <v>0</v>
      </c>
      <c r="AU56" s="70">
        <f>COUNTIF(AU4:AU50,"chir nacz*")</f>
        <v>0</v>
      </c>
      <c r="AV56" s="70">
        <f t="shared" si="38"/>
        <v>0</v>
      </c>
      <c r="AW56" s="70">
        <f t="shared" ref="AW56:BJ56" si="39">COUNTIF(AW4:AW50,"chir nacz*")</f>
        <v>0</v>
      </c>
      <c r="AX56" s="70">
        <f t="shared" si="39"/>
        <v>0</v>
      </c>
      <c r="AY56" s="70">
        <f t="shared" si="39"/>
        <v>0</v>
      </c>
      <c r="AZ56" s="70">
        <f t="shared" si="39"/>
        <v>0</v>
      </c>
      <c r="BA56" s="70">
        <f t="shared" si="39"/>
        <v>0</v>
      </c>
      <c r="BB56" s="70">
        <f t="shared" si="39"/>
        <v>0</v>
      </c>
      <c r="BC56" s="70">
        <f>COUNTIF(BC4:BC50,"chir nacz*")</f>
        <v>0</v>
      </c>
      <c r="BD56" s="70">
        <f>COUNTIF(BD4:BD50,"chir nacz*")</f>
        <v>0</v>
      </c>
      <c r="BE56" s="70">
        <f>COUNTIF(BE4:BE50,"chir nacz*")</f>
        <v>0</v>
      </c>
      <c r="BF56" s="70">
        <f>COUNTIF(BF4:BF50,"chir nacz*")</f>
        <v>0</v>
      </c>
      <c r="BG56" s="70">
        <f>COUNTIF(BG4:BG50,"chir nacz*")</f>
        <v>0</v>
      </c>
      <c r="BH56" s="93">
        <f t="shared" si="39"/>
        <v>0</v>
      </c>
      <c r="BI56" s="70">
        <f t="shared" si="39"/>
        <v>0</v>
      </c>
      <c r="BJ56" s="70">
        <f t="shared" si="39"/>
        <v>0</v>
      </c>
      <c r="BK56" s="102"/>
      <c r="BL56" s="102"/>
      <c r="BM56" s="70"/>
      <c r="BN56" s="70">
        <f t="shared" ref="BN56" si="40">COUNTIF(BN4:BN50,"chir nacz*")</f>
        <v>0</v>
      </c>
      <c r="BO56" s="70">
        <f>COUNTIF(BO4:BO50,"chir nacz*")</f>
        <v>0</v>
      </c>
      <c r="BP56" s="70">
        <f>COUNTIF(BP4:BP50,"chir nacz*")</f>
        <v>0</v>
      </c>
      <c r="BQ56" s="70">
        <f>COUNTIF(BQ4:BQ50,"chir nacz*")</f>
        <v>0</v>
      </c>
      <c r="BR56" s="70">
        <f t="shared" ref="BR56:BS56" si="41">COUNTIF(BR4:BR50,"chir nacz*")</f>
        <v>0</v>
      </c>
      <c r="BS56" s="70">
        <f t="shared" si="41"/>
        <v>0</v>
      </c>
      <c r="BT56" s="70">
        <f>COUNTIF(BT4:BT50,"chir nacz*")</f>
        <v>0</v>
      </c>
      <c r="BU56" s="70">
        <f>COUNTIF(BU4:BU50,"chir nacz*")</f>
        <v>0</v>
      </c>
      <c r="BV56" s="70">
        <f t="shared" ref="BV56:BX56" si="42">COUNTIF(BV4:BV50,"chir nacz*")</f>
        <v>0</v>
      </c>
      <c r="BW56" s="70">
        <f t="shared" si="42"/>
        <v>0</v>
      </c>
      <c r="BX56" s="70">
        <f t="shared" si="42"/>
        <v>0</v>
      </c>
      <c r="BY56" s="70">
        <f>COUNTIF(BY4:BY50,"chir nacz*")</f>
        <v>0</v>
      </c>
      <c r="BZ56" s="70">
        <f>COUNTIF(BZ4:BZ50,"chir nacz*")</f>
        <v>0</v>
      </c>
      <c r="CA56" s="70">
        <f t="shared" ref="CA56:CC56" si="43">COUNTIF(CA4:CA50,"chir nacz*")</f>
        <v>0</v>
      </c>
      <c r="CB56" s="70">
        <f t="shared" si="43"/>
        <v>0</v>
      </c>
      <c r="CC56" s="70">
        <f t="shared" si="43"/>
        <v>0</v>
      </c>
      <c r="CD56" s="70">
        <f>COUNTIF(CD4:CD50,"chir nacz*")</f>
        <v>0</v>
      </c>
      <c r="CE56" s="70">
        <f>COUNTIF(CE4:CE50,"chir nacz*")</f>
        <v>0</v>
      </c>
      <c r="CF56" s="70">
        <f t="shared" ref="CF56" si="44">COUNTIF(CF4:CF50,"chir nacz*")</f>
        <v>0</v>
      </c>
      <c r="CG56" s="70"/>
      <c r="CH56" s="70"/>
      <c r="CI56" s="70"/>
      <c r="CJ56" s="70"/>
      <c r="CK56" s="70"/>
    </row>
    <row r="57" spans="1:89" s="22" customFormat="1" ht="23.25" hidden="1" customHeight="1">
      <c r="A57" s="19"/>
      <c r="B57" s="63"/>
      <c r="C57" s="19"/>
      <c r="D57" s="10"/>
      <c r="E57" s="19"/>
      <c r="F57" s="19"/>
      <c r="G57" s="19"/>
      <c r="H57" s="19"/>
      <c r="I57" s="23"/>
      <c r="J57" s="24" t="s">
        <v>19</v>
      </c>
      <c r="L57" s="71">
        <f t="shared" ref="L57:U57" si="45">COUNTIF(L4:L49,"chir *")</f>
        <v>3</v>
      </c>
      <c r="M57" s="71">
        <f t="shared" si="45"/>
        <v>6</v>
      </c>
      <c r="N57" s="71">
        <f t="shared" si="45"/>
        <v>6</v>
      </c>
      <c r="O57" s="71">
        <f t="shared" si="45"/>
        <v>5</v>
      </c>
      <c r="P57" s="71">
        <f t="shared" si="45"/>
        <v>6</v>
      </c>
      <c r="Q57" s="71">
        <f t="shared" si="45"/>
        <v>6</v>
      </c>
      <c r="R57" s="71">
        <f t="shared" si="45"/>
        <v>8</v>
      </c>
      <c r="S57" s="71">
        <f t="shared" si="45"/>
        <v>7</v>
      </c>
      <c r="T57" s="71">
        <f t="shared" si="45"/>
        <v>6</v>
      </c>
      <c r="U57" s="71">
        <f t="shared" si="45"/>
        <v>5</v>
      </c>
      <c r="V57" s="71">
        <f t="shared" ref="V57:AP57" si="46">COUNTIF(V4:V50,"chir *")</f>
        <v>8</v>
      </c>
      <c r="W57" s="71">
        <f t="shared" si="46"/>
        <v>12</v>
      </c>
      <c r="X57" s="71">
        <f t="shared" si="46"/>
        <v>12</v>
      </c>
      <c r="Y57" s="71">
        <f t="shared" si="46"/>
        <v>12</v>
      </c>
      <c r="Z57" s="71">
        <f t="shared" si="46"/>
        <v>11</v>
      </c>
      <c r="AA57" s="71">
        <f t="shared" si="46"/>
        <v>11</v>
      </c>
      <c r="AB57" s="71">
        <f t="shared" si="46"/>
        <v>12</v>
      </c>
      <c r="AC57" s="71">
        <f t="shared" si="46"/>
        <v>13</v>
      </c>
      <c r="AD57" s="71">
        <f t="shared" si="46"/>
        <v>7</v>
      </c>
      <c r="AE57" s="71">
        <f>COUNTIF(AE4:AE50,"chir *")</f>
        <v>6</v>
      </c>
      <c r="AF57" s="71">
        <f>COUNTIF(AF4:AF50,"chir *")</f>
        <v>6</v>
      </c>
      <c r="AG57" s="71">
        <f>COUNTIF(AG4:AG50,"chir *")</f>
        <v>10</v>
      </c>
      <c r="AH57" s="71">
        <f>COUNTIF(AH4:AH50,"chir *")</f>
        <v>9</v>
      </c>
      <c r="AI57" s="71">
        <f t="shared" si="46"/>
        <v>8</v>
      </c>
      <c r="AJ57" s="71">
        <f t="shared" si="46"/>
        <v>9</v>
      </c>
      <c r="AK57" s="71">
        <f t="shared" si="46"/>
        <v>11</v>
      </c>
      <c r="AL57" s="71">
        <f>COUNTIF(AL4:AL50,"chir *")</f>
        <v>10</v>
      </c>
      <c r="AM57" s="71">
        <f t="shared" si="46"/>
        <v>11</v>
      </c>
      <c r="AN57" s="71">
        <f t="shared" si="46"/>
        <v>11</v>
      </c>
      <c r="AO57" s="71">
        <f t="shared" si="46"/>
        <v>9</v>
      </c>
      <c r="AP57" s="71">
        <f t="shared" si="46"/>
        <v>12</v>
      </c>
      <c r="AQ57" s="71">
        <f>COUNTIF(AQ4:AQ50,"chir *")</f>
        <v>10</v>
      </c>
      <c r="AR57" s="71">
        <f>COUNTIF(AR4:AR50,"chir *")</f>
        <v>8</v>
      </c>
      <c r="AS57" s="71">
        <f>COUNTIF(AS4:AS50,"chir *")</f>
        <v>7</v>
      </c>
      <c r="AT57" s="71">
        <f t="shared" ref="AT57:AV57" si="47">COUNTIF(AT4:AT50,"chir *")</f>
        <v>10</v>
      </c>
      <c r="AU57" s="71">
        <f>COUNTIF(AU4:AU50,"chir *")</f>
        <v>11</v>
      </c>
      <c r="AV57" s="71">
        <f t="shared" si="47"/>
        <v>10</v>
      </c>
      <c r="AW57" s="71">
        <f t="shared" ref="AW57:BJ57" si="48">COUNTIF(AW4:AW50,"chir *")</f>
        <v>12</v>
      </c>
      <c r="AX57" s="71">
        <f t="shared" si="48"/>
        <v>8</v>
      </c>
      <c r="AY57" s="71">
        <f t="shared" si="48"/>
        <v>5</v>
      </c>
      <c r="AZ57" s="71">
        <f t="shared" si="48"/>
        <v>8</v>
      </c>
      <c r="BA57" s="71">
        <f t="shared" si="48"/>
        <v>7</v>
      </c>
      <c r="BB57" s="71">
        <f t="shared" si="48"/>
        <v>9</v>
      </c>
      <c r="BC57" s="71">
        <f>COUNTIF(BC4:BC50,"chir *")</f>
        <v>7</v>
      </c>
      <c r="BD57" s="71">
        <f>COUNTIF(BD4:BD50,"chir *")</f>
        <v>7</v>
      </c>
      <c r="BE57" s="71">
        <f>COUNTIF(BE4:BE50,"chir *")</f>
        <v>7</v>
      </c>
      <c r="BF57" s="71">
        <f>COUNTIF(BF4:BF50,"chir *")</f>
        <v>8</v>
      </c>
      <c r="BG57" s="71">
        <f>COUNTIF(BG4:BG50,"chir *")</f>
        <v>7</v>
      </c>
      <c r="BH57" s="93">
        <f t="shared" si="48"/>
        <v>0</v>
      </c>
      <c r="BI57" s="71">
        <f t="shared" si="48"/>
        <v>3</v>
      </c>
      <c r="BJ57" s="71">
        <f t="shared" si="48"/>
        <v>5</v>
      </c>
      <c r="BK57" s="102"/>
      <c r="BL57" s="102"/>
      <c r="BM57" s="71"/>
      <c r="BN57" s="71">
        <f t="shared" ref="BN57" si="49">COUNTIF(BN4:BN50,"chir *")</f>
        <v>0</v>
      </c>
      <c r="BO57" s="71">
        <f>COUNTIF(BO4:BO50,"chir *")</f>
        <v>0</v>
      </c>
      <c r="BP57" s="71">
        <f>COUNTIF(BP4:BP50,"chir *")</f>
        <v>0</v>
      </c>
      <c r="BQ57" s="71">
        <f>COUNTIF(BQ4:BQ50,"chir *")</f>
        <v>0</v>
      </c>
      <c r="BR57" s="71">
        <f t="shared" ref="BR57:BS57" si="50">COUNTIF(BR4:BR50,"chir *")</f>
        <v>0</v>
      </c>
      <c r="BS57" s="71">
        <f t="shared" si="50"/>
        <v>0</v>
      </c>
      <c r="BT57" s="71">
        <f>COUNTIF(BT4:BT50,"chir *")</f>
        <v>0</v>
      </c>
      <c r="BU57" s="71">
        <f>COUNTIF(BU4:BU50,"chir *")</f>
        <v>0</v>
      </c>
      <c r="BV57" s="71">
        <f t="shared" ref="BV57:BX57" si="51">COUNTIF(BV4:BV50,"chir *")</f>
        <v>0</v>
      </c>
      <c r="BW57" s="71">
        <f t="shared" si="51"/>
        <v>0</v>
      </c>
      <c r="BX57" s="71">
        <f t="shared" si="51"/>
        <v>0</v>
      </c>
      <c r="BY57" s="71">
        <f>COUNTIF(BY4:BY50,"chir *")</f>
        <v>0</v>
      </c>
      <c r="BZ57" s="71">
        <f>COUNTIF(BZ4:BZ50,"chir *")</f>
        <v>0</v>
      </c>
      <c r="CA57" s="71">
        <f t="shared" ref="CA57:CC57" si="52">COUNTIF(CA4:CA50,"chir *")</f>
        <v>0</v>
      </c>
      <c r="CB57" s="71">
        <f t="shared" si="52"/>
        <v>0</v>
      </c>
      <c r="CC57" s="71">
        <f t="shared" si="52"/>
        <v>0</v>
      </c>
      <c r="CD57" s="71">
        <f>COUNTIF(CD4:CD50,"chir *")</f>
        <v>0</v>
      </c>
      <c r="CE57" s="71">
        <f>COUNTIF(CE4:CE50,"chir *")</f>
        <v>0</v>
      </c>
      <c r="CF57" s="71">
        <f t="shared" ref="CF57" si="53">COUNTIF(CF4:CF50,"chir *")</f>
        <v>0</v>
      </c>
      <c r="CG57" s="71"/>
      <c r="CH57" s="71"/>
      <c r="CI57" s="71"/>
      <c r="CJ57" s="71"/>
      <c r="CK57" s="71"/>
    </row>
    <row r="58" spans="1:89" s="12" customFormat="1" ht="23.25" hidden="1" customHeight="1">
      <c r="A58" s="19"/>
      <c r="B58" s="63"/>
      <c r="C58" s="19"/>
      <c r="D58" s="10"/>
      <c r="E58" s="19"/>
      <c r="F58" s="19"/>
      <c r="G58" s="19"/>
      <c r="H58" s="19"/>
      <c r="I58" s="41"/>
      <c r="J58" s="26" t="s">
        <v>34</v>
      </c>
      <c r="L58" s="72">
        <f t="shared" ref="L58:U58" si="54">COUNTIF(L3:L49,"ch wew*")</f>
        <v>13</v>
      </c>
      <c r="M58" s="72">
        <f t="shared" si="54"/>
        <v>17</v>
      </c>
      <c r="N58" s="72">
        <f t="shared" si="54"/>
        <v>14</v>
      </c>
      <c r="O58" s="72">
        <f t="shared" si="54"/>
        <v>16</v>
      </c>
      <c r="P58" s="72">
        <f t="shared" si="54"/>
        <v>15</v>
      </c>
      <c r="Q58" s="72">
        <f t="shared" si="54"/>
        <v>19</v>
      </c>
      <c r="R58" s="72">
        <f t="shared" si="54"/>
        <v>20</v>
      </c>
      <c r="S58" s="72">
        <f t="shared" si="54"/>
        <v>19</v>
      </c>
      <c r="T58" s="72">
        <f t="shared" si="54"/>
        <v>21</v>
      </c>
      <c r="U58" s="72">
        <f t="shared" si="54"/>
        <v>19</v>
      </c>
      <c r="V58" s="72">
        <f t="shared" ref="V58:AP58" si="55">COUNTIF(V3:V50,"ch wew*")</f>
        <v>21</v>
      </c>
      <c r="W58" s="72">
        <f t="shared" si="55"/>
        <v>21</v>
      </c>
      <c r="X58" s="72">
        <f t="shared" si="55"/>
        <v>18</v>
      </c>
      <c r="Y58" s="72">
        <f t="shared" si="55"/>
        <v>20</v>
      </c>
      <c r="Z58" s="72">
        <f t="shared" si="55"/>
        <v>20</v>
      </c>
      <c r="AA58" s="72">
        <f t="shared" si="55"/>
        <v>21</v>
      </c>
      <c r="AB58" s="72">
        <f t="shared" si="55"/>
        <v>20</v>
      </c>
      <c r="AC58" s="72">
        <f t="shared" si="55"/>
        <v>19</v>
      </c>
      <c r="AD58" s="72">
        <f t="shared" si="55"/>
        <v>21</v>
      </c>
      <c r="AE58" s="72">
        <f t="shared" si="55"/>
        <v>20</v>
      </c>
      <c r="AF58" s="72">
        <f>COUNTIF(AF3:AF50,"ch wew*")</f>
        <v>19</v>
      </c>
      <c r="AG58" s="72">
        <f>COUNTIF(AG3:AG50,"ch wew*")</f>
        <v>23</v>
      </c>
      <c r="AH58" s="72">
        <f>COUNTIF(AH3:AH50,"ch wew*")</f>
        <v>18</v>
      </c>
      <c r="AI58" s="72">
        <f t="shared" si="55"/>
        <v>21</v>
      </c>
      <c r="AJ58" s="72">
        <f t="shared" si="55"/>
        <v>20</v>
      </c>
      <c r="AK58" s="72">
        <f t="shared" si="55"/>
        <v>18</v>
      </c>
      <c r="AL58" s="72">
        <f>COUNTIF(AL3:AL50,"ch wew*")</f>
        <v>24</v>
      </c>
      <c r="AM58" s="72">
        <f t="shared" si="55"/>
        <v>19</v>
      </c>
      <c r="AN58" s="72">
        <f t="shared" si="55"/>
        <v>21</v>
      </c>
      <c r="AO58" s="72">
        <f t="shared" si="55"/>
        <v>20</v>
      </c>
      <c r="AP58" s="72">
        <f t="shared" si="55"/>
        <v>19</v>
      </c>
      <c r="AQ58" s="72">
        <f>COUNTIF(AQ3:AQ50,"ch wew*")</f>
        <v>22</v>
      </c>
      <c r="AR58" s="72">
        <f>COUNTIF(AR3:AR50,"ch wew*")</f>
        <v>17</v>
      </c>
      <c r="AS58" s="72">
        <f>COUNTIF(AS3:AS50,"ch wew*")</f>
        <v>18</v>
      </c>
      <c r="AT58" s="72">
        <f t="shared" ref="AT58:AV58" si="56">COUNTIF(AT3:AT50,"ch wew*")</f>
        <v>16</v>
      </c>
      <c r="AU58" s="72">
        <f>COUNTIF(AU3:AU50,"ch wew*")</f>
        <v>16</v>
      </c>
      <c r="AV58" s="72">
        <f t="shared" si="56"/>
        <v>20</v>
      </c>
      <c r="AW58" s="72">
        <f>COUNTIF(AW3:AW50,"ch wew*")</f>
        <v>15</v>
      </c>
      <c r="AX58" s="72">
        <f>COUNTIF(AX3:AX50,"ch wew*")</f>
        <v>19</v>
      </c>
      <c r="AY58" s="72">
        <f t="shared" ref="AY58:BA58" si="57">COUNTIF(AY3:AY50,"ch wew*")</f>
        <v>18</v>
      </c>
      <c r="AZ58" s="72">
        <f t="shared" si="57"/>
        <v>19</v>
      </c>
      <c r="BA58" s="72">
        <f t="shared" si="57"/>
        <v>24</v>
      </c>
      <c r="BB58" s="72">
        <f t="shared" ref="BB58:BH58" si="58">COUNTIF(BB3:BB50,"ch wew*")</f>
        <v>18</v>
      </c>
      <c r="BC58" s="72">
        <f t="shared" si="58"/>
        <v>22</v>
      </c>
      <c r="BD58" s="72">
        <f t="shared" si="58"/>
        <v>19</v>
      </c>
      <c r="BE58" s="72">
        <f t="shared" si="58"/>
        <v>15</v>
      </c>
      <c r="BF58" s="72">
        <f t="shared" si="58"/>
        <v>19</v>
      </c>
      <c r="BG58" s="72">
        <f t="shared" si="58"/>
        <v>15</v>
      </c>
      <c r="BH58" s="93">
        <f t="shared" si="58"/>
        <v>0</v>
      </c>
      <c r="BI58" s="72">
        <f t="shared" ref="BI58:BN58" si="59">COUNTIF(BI3:BI50,"ch wew*")</f>
        <v>4</v>
      </c>
      <c r="BJ58" s="72">
        <f>COUNTIF(BJ3:BJ50,"ch wew*")</f>
        <v>8</v>
      </c>
      <c r="BK58" s="102"/>
      <c r="BL58" s="102"/>
      <c r="BM58" s="72"/>
      <c r="BN58" s="72">
        <f t="shared" si="59"/>
        <v>0</v>
      </c>
      <c r="BO58" s="72">
        <f>COUNTIF(BO3:BO50,"ch wew*")</f>
        <v>0</v>
      </c>
      <c r="BP58" s="72">
        <f>COUNTIF(BP3:BP50,"ch wew*")</f>
        <v>0</v>
      </c>
      <c r="BQ58" s="72">
        <f>COUNTIF(BQ3:BQ50,"ch wew*")</f>
        <v>0</v>
      </c>
      <c r="BR58" s="72">
        <f t="shared" ref="BR58:BS58" si="60">COUNTIF(BR3:BR50,"ch wew*")</f>
        <v>0</v>
      </c>
      <c r="BS58" s="72">
        <f t="shared" si="60"/>
        <v>0</v>
      </c>
      <c r="BT58" s="72">
        <f>COUNTIF(BT3:BT50,"ch wew*")</f>
        <v>0</v>
      </c>
      <c r="BU58" s="72">
        <f>COUNTIF(BU3:BU50,"ch wew*")</f>
        <v>0</v>
      </c>
      <c r="BV58" s="72">
        <f t="shared" ref="BV58:BX58" si="61">COUNTIF(BV3:BV50,"ch wew*")</f>
        <v>0</v>
      </c>
      <c r="BW58" s="72">
        <f t="shared" si="61"/>
        <v>0</v>
      </c>
      <c r="BX58" s="72">
        <f t="shared" si="61"/>
        <v>0</v>
      </c>
      <c r="BY58" s="72">
        <f>COUNTIF(BY3:BY50,"ch wew*")</f>
        <v>0</v>
      </c>
      <c r="BZ58" s="72">
        <f>COUNTIF(BZ3:BZ50,"ch wew*")</f>
        <v>0</v>
      </c>
      <c r="CA58" s="72">
        <f t="shared" ref="CA58:CC58" si="62">COUNTIF(CA3:CA50,"ch wew*")</f>
        <v>0</v>
      </c>
      <c r="CB58" s="72">
        <f t="shared" si="62"/>
        <v>0</v>
      </c>
      <c r="CC58" s="72">
        <f t="shared" si="62"/>
        <v>0</v>
      </c>
      <c r="CD58" s="72">
        <f>COUNTIF(CD3:CD50,"ch wew*")</f>
        <v>0</v>
      </c>
      <c r="CE58" s="72">
        <f>COUNTIF(CE3:CE50,"ch wew*")</f>
        <v>0</v>
      </c>
      <c r="CF58" s="72">
        <f t="shared" ref="CF58" si="63">COUNTIF(CF3:CF50,"ch wew*")</f>
        <v>0</v>
      </c>
      <c r="CG58" s="72"/>
      <c r="CH58" s="72"/>
      <c r="CI58" s="72"/>
      <c r="CJ58" s="72"/>
      <c r="CK58" s="72"/>
    </row>
    <row r="59" spans="1:89" s="19" customFormat="1" ht="23.25" hidden="1" customHeight="1">
      <c r="A59" s="19" t="s">
        <v>99</v>
      </c>
      <c r="B59" s="63"/>
      <c r="D59" s="10"/>
      <c r="I59" s="20"/>
      <c r="J59" s="21" t="s">
        <v>20</v>
      </c>
      <c r="L59" s="66">
        <f t="shared" ref="L59:U59" si="64">COUNTIF(L4:L49,"ch wew  ENDO*")</f>
        <v>2</v>
      </c>
      <c r="M59" s="66">
        <f t="shared" si="64"/>
        <v>2</v>
      </c>
      <c r="N59" s="66">
        <f t="shared" si="64"/>
        <v>1</v>
      </c>
      <c r="O59" s="66">
        <f t="shared" si="64"/>
        <v>2</v>
      </c>
      <c r="P59" s="66">
        <f t="shared" si="64"/>
        <v>2</v>
      </c>
      <c r="Q59" s="66">
        <f t="shared" si="64"/>
        <v>2</v>
      </c>
      <c r="R59" s="66">
        <f t="shared" si="64"/>
        <v>2</v>
      </c>
      <c r="S59" s="66">
        <f t="shared" si="64"/>
        <v>2</v>
      </c>
      <c r="T59" s="66">
        <f t="shared" si="64"/>
        <v>2</v>
      </c>
      <c r="U59" s="66">
        <f t="shared" si="64"/>
        <v>2</v>
      </c>
      <c r="V59" s="66">
        <f t="shared" ref="V59:AX59" si="65">COUNTIF(V4:V50,"ch wew  ENDO*")</f>
        <v>1</v>
      </c>
      <c r="W59" s="66">
        <f t="shared" si="65"/>
        <v>1</v>
      </c>
      <c r="X59" s="66">
        <f t="shared" si="65"/>
        <v>0</v>
      </c>
      <c r="Y59" s="66">
        <f t="shared" si="65"/>
        <v>1</v>
      </c>
      <c r="Z59" s="66">
        <f t="shared" si="65"/>
        <v>1</v>
      </c>
      <c r="AA59" s="66">
        <f t="shared" si="65"/>
        <v>1</v>
      </c>
      <c r="AB59" s="66">
        <f t="shared" si="65"/>
        <v>1</v>
      </c>
      <c r="AC59" s="66">
        <f t="shared" si="65"/>
        <v>1</v>
      </c>
      <c r="AD59" s="66">
        <f t="shared" si="65"/>
        <v>1</v>
      </c>
      <c r="AE59" s="66">
        <f>COUNTIF(AE4:AE50,"ch wew  ENDO*")</f>
        <v>1</v>
      </c>
      <c r="AF59" s="66">
        <f>COUNTIF(AF4:AF50,"ch wew  ENDO*")</f>
        <v>3</v>
      </c>
      <c r="AG59" s="66">
        <f>COUNTIF(AG4:AG50,"ch wew  ENDO*")</f>
        <v>3</v>
      </c>
      <c r="AH59" s="66">
        <f>COUNTIF(AH4:AH50,"ch wew  ENDO*")</f>
        <v>2</v>
      </c>
      <c r="AI59" s="66">
        <f t="shared" si="65"/>
        <v>3</v>
      </c>
      <c r="AJ59" s="66">
        <f t="shared" si="65"/>
        <v>3</v>
      </c>
      <c r="AK59" s="66">
        <f t="shared" si="65"/>
        <v>3</v>
      </c>
      <c r="AL59" s="66">
        <f>COUNTIF(AL4:AL50,"ch wew  ENDO*")</f>
        <v>3</v>
      </c>
      <c r="AM59" s="66">
        <f t="shared" si="65"/>
        <v>3</v>
      </c>
      <c r="AN59" s="66">
        <f t="shared" si="65"/>
        <v>3</v>
      </c>
      <c r="AO59" s="66">
        <f t="shared" si="65"/>
        <v>2</v>
      </c>
      <c r="AP59" s="66">
        <f t="shared" si="65"/>
        <v>2</v>
      </c>
      <c r="AQ59" s="66">
        <f>COUNTIF(AQ4:AQ50,"ch wew  ENDO*")</f>
        <v>2</v>
      </c>
      <c r="AR59" s="66">
        <f>COUNTIF(AR4:AR50,"ch wew  ENDO*")</f>
        <v>1</v>
      </c>
      <c r="AS59" s="66">
        <f>COUNTIF(AS4:AS50,"ch wew  ENDO*")</f>
        <v>2</v>
      </c>
      <c r="AT59" s="66">
        <f t="shared" si="65"/>
        <v>2</v>
      </c>
      <c r="AU59" s="66">
        <f>COUNTIF(AU4:AU50,"ch wew  ENDO*")</f>
        <v>2</v>
      </c>
      <c r="AV59" s="66">
        <f t="shared" si="65"/>
        <v>1</v>
      </c>
      <c r="AW59" s="66">
        <f t="shared" si="65"/>
        <v>1</v>
      </c>
      <c r="AX59" s="66">
        <f t="shared" si="65"/>
        <v>2</v>
      </c>
      <c r="AY59" s="66">
        <f t="shared" ref="AY59:BJ59" si="66">COUNTIF(AY4:AY50,"ch wew  ENDO*")</f>
        <v>2</v>
      </c>
      <c r="AZ59" s="66">
        <f t="shared" si="66"/>
        <v>3</v>
      </c>
      <c r="BA59" s="66">
        <f t="shared" si="66"/>
        <v>3</v>
      </c>
      <c r="BB59" s="66">
        <f t="shared" si="66"/>
        <v>2</v>
      </c>
      <c r="BC59" s="66">
        <f>COUNTIF(BC4:BC50,"ch wew  ENDO*")</f>
        <v>3</v>
      </c>
      <c r="BD59" s="66">
        <f>COUNTIF(BD4:BD50,"ch wew  ENDO*")</f>
        <v>3</v>
      </c>
      <c r="BE59" s="66">
        <f>COUNTIF(BE4:BE50,"ch wew  ENDO*")</f>
        <v>2</v>
      </c>
      <c r="BF59" s="66">
        <f>COUNTIF(BF4:BF50,"ch wew  ENDO*")</f>
        <v>2</v>
      </c>
      <c r="BG59" s="66">
        <f>COUNTIF(BG4:BG50,"ch wew  ENDO*")</f>
        <v>1</v>
      </c>
      <c r="BH59" s="92">
        <f t="shared" si="66"/>
        <v>0</v>
      </c>
      <c r="BI59" s="66">
        <f t="shared" si="66"/>
        <v>1</v>
      </c>
      <c r="BJ59" s="66">
        <f t="shared" si="66"/>
        <v>1</v>
      </c>
      <c r="BK59" s="101"/>
      <c r="BL59" s="101"/>
      <c r="BM59" s="66"/>
      <c r="BN59" s="66">
        <f t="shared" ref="BN59:BY59" si="67">COUNTIF(BN4:BN50,"ch wew  ENDO*")</f>
        <v>0</v>
      </c>
      <c r="BO59" s="66">
        <f t="shared" si="67"/>
        <v>0</v>
      </c>
      <c r="BP59" s="66">
        <f t="shared" si="67"/>
        <v>0</v>
      </c>
      <c r="BQ59" s="66">
        <f>COUNTIF(BQ4:BQ50,"ch wew  ENDO*")</f>
        <v>0</v>
      </c>
      <c r="BR59" s="66">
        <f t="shared" si="67"/>
        <v>0</v>
      </c>
      <c r="BS59" s="66">
        <f t="shared" si="67"/>
        <v>0</v>
      </c>
      <c r="BT59" s="66">
        <f t="shared" si="67"/>
        <v>0</v>
      </c>
      <c r="BU59" s="66">
        <f t="shared" si="67"/>
        <v>0</v>
      </c>
      <c r="BV59" s="66">
        <f t="shared" si="67"/>
        <v>0</v>
      </c>
      <c r="BW59" s="66">
        <f t="shared" si="67"/>
        <v>0</v>
      </c>
      <c r="BX59" s="66">
        <f t="shared" si="67"/>
        <v>0</v>
      </c>
      <c r="BY59" s="66">
        <f t="shared" si="67"/>
        <v>0</v>
      </c>
      <c r="BZ59" s="66">
        <f t="shared" ref="BZ59:CF59" si="68">COUNTIF(BZ4:BZ50,"ch wew  ENDO*")</f>
        <v>0</v>
      </c>
      <c r="CA59" s="66">
        <f t="shared" si="68"/>
        <v>0</v>
      </c>
      <c r="CB59" s="66">
        <f t="shared" si="68"/>
        <v>0</v>
      </c>
      <c r="CC59" s="66">
        <f t="shared" si="68"/>
        <v>0</v>
      </c>
      <c r="CD59" s="66">
        <f t="shared" si="68"/>
        <v>0</v>
      </c>
      <c r="CE59" s="66">
        <f t="shared" si="68"/>
        <v>0</v>
      </c>
      <c r="CF59" s="66">
        <f t="shared" si="68"/>
        <v>0</v>
      </c>
      <c r="CG59" s="66"/>
      <c r="CH59" s="66"/>
      <c r="CI59" s="66"/>
      <c r="CJ59" s="66"/>
      <c r="CK59" s="66"/>
    </row>
    <row r="60" spans="1:89" s="19" customFormat="1" ht="23.25" hidden="1" customHeight="1">
      <c r="B60" s="63"/>
      <c r="D60" s="10"/>
      <c r="I60" s="20"/>
      <c r="J60" s="21" t="s">
        <v>98</v>
      </c>
      <c r="L60" s="66">
        <f t="shared" ref="L60:U60" si="69">COUNTIF(L4:L49,"ch wew  NEFRO*")</f>
        <v>1</v>
      </c>
      <c r="M60" s="66">
        <f t="shared" si="69"/>
        <v>1</v>
      </c>
      <c r="N60" s="66">
        <f t="shared" si="69"/>
        <v>1</v>
      </c>
      <c r="O60" s="66">
        <f t="shared" si="69"/>
        <v>1</v>
      </c>
      <c r="P60" s="66">
        <f t="shared" si="69"/>
        <v>1</v>
      </c>
      <c r="Q60" s="66">
        <f t="shared" si="69"/>
        <v>2</v>
      </c>
      <c r="R60" s="66">
        <f t="shared" si="69"/>
        <v>2</v>
      </c>
      <c r="S60" s="66">
        <f t="shared" si="69"/>
        <v>2</v>
      </c>
      <c r="T60" s="66">
        <f t="shared" si="69"/>
        <v>2</v>
      </c>
      <c r="U60" s="66">
        <f t="shared" si="69"/>
        <v>2</v>
      </c>
      <c r="V60" s="66">
        <f t="shared" ref="V60:AX60" si="70">COUNTIF(V4:V50,"ch wew  NEFRO*")</f>
        <v>3</v>
      </c>
      <c r="W60" s="66">
        <f t="shared" si="70"/>
        <v>3</v>
      </c>
      <c r="X60" s="66">
        <f t="shared" si="70"/>
        <v>3</v>
      </c>
      <c r="Y60" s="66">
        <f t="shared" si="70"/>
        <v>3</v>
      </c>
      <c r="Z60" s="66">
        <f t="shared" si="70"/>
        <v>3</v>
      </c>
      <c r="AA60" s="66">
        <f t="shared" si="70"/>
        <v>4</v>
      </c>
      <c r="AB60" s="66">
        <f t="shared" si="70"/>
        <v>4</v>
      </c>
      <c r="AC60" s="66">
        <f t="shared" si="70"/>
        <v>4</v>
      </c>
      <c r="AD60" s="66">
        <f t="shared" si="70"/>
        <v>4</v>
      </c>
      <c r="AE60" s="66">
        <f>COUNTIF(AE4:AE50,"ch wew  NEFRO*")</f>
        <v>4</v>
      </c>
      <c r="AF60" s="66">
        <f>COUNTIF(AF4:AF50,"ch wew  NEFRO*")</f>
        <v>2</v>
      </c>
      <c r="AG60" s="66">
        <f>COUNTIF(AG4:AG50,"ch wew  NEFRO*")</f>
        <v>2</v>
      </c>
      <c r="AH60" s="66">
        <f>COUNTIF(AH4:AH50,"ch wew  NEFRO*")</f>
        <v>2</v>
      </c>
      <c r="AI60" s="66">
        <f t="shared" si="70"/>
        <v>2</v>
      </c>
      <c r="AJ60" s="66">
        <f t="shared" si="70"/>
        <v>2</v>
      </c>
      <c r="AK60" s="66">
        <f t="shared" si="70"/>
        <v>2</v>
      </c>
      <c r="AL60" s="66">
        <f>COUNTIF(AL4:AL50,"ch wew  NEFRO*")</f>
        <v>2</v>
      </c>
      <c r="AM60" s="66">
        <f t="shared" si="70"/>
        <v>2</v>
      </c>
      <c r="AN60" s="66">
        <f t="shared" si="70"/>
        <v>2</v>
      </c>
      <c r="AO60" s="66">
        <f t="shared" si="70"/>
        <v>2</v>
      </c>
      <c r="AP60" s="66">
        <f t="shared" si="70"/>
        <v>3</v>
      </c>
      <c r="AQ60" s="66">
        <f>COUNTIF(AQ4:AQ50,"ch wew  NEFRO*")</f>
        <v>3</v>
      </c>
      <c r="AR60" s="66">
        <f>COUNTIF(AR4:AR50,"ch wew  NEFRO*")</f>
        <v>3</v>
      </c>
      <c r="AS60" s="66">
        <f>COUNTIF(AS4:AS50,"ch wew  NEFRO*")</f>
        <v>3</v>
      </c>
      <c r="AT60" s="66">
        <f t="shared" si="70"/>
        <v>3</v>
      </c>
      <c r="AU60" s="66">
        <f>COUNTIF(AU4:AU50,"ch wew  NEFRO*")</f>
        <v>2</v>
      </c>
      <c r="AV60" s="66">
        <f t="shared" si="70"/>
        <v>2</v>
      </c>
      <c r="AW60" s="66">
        <f t="shared" si="70"/>
        <v>2</v>
      </c>
      <c r="AX60" s="66">
        <f t="shared" si="70"/>
        <v>3</v>
      </c>
      <c r="AY60" s="66">
        <f t="shared" ref="AY60:BJ60" si="71">COUNTIF(AY4:AY50,"ch wew  NEFRO*")</f>
        <v>3</v>
      </c>
      <c r="AZ60" s="66">
        <f t="shared" si="71"/>
        <v>2</v>
      </c>
      <c r="BA60" s="66">
        <f t="shared" si="71"/>
        <v>2</v>
      </c>
      <c r="BB60" s="66">
        <f t="shared" si="71"/>
        <v>1</v>
      </c>
      <c r="BC60" s="66">
        <f>COUNTIF(BC4:BC50,"ch wew  NEFRO*")</f>
        <v>1</v>
      </c>
      <c r="BD60" s="66">
        <f>COUNTIF(BD4:BD50,"ch wew  NEFRO*")</f>
        <v>1</v>
      </c>
      <c r="BE60" s="66">
        <f>COUNTIF(BE4:BE50,"ch wew  NEFRO*")</f>
        <v>1</v>
      </c>
      <c r="BF60" s="66">
        <f>COUNTIF(BF4:BF50,"ch wew  NEFRO*")</f>
        <v>2</v>
      </c>
      <c r="BG60" s="66">
        <f>COUNTIF(BG4:BG50,"ch wew  NEFRO*")</f>
        <v>2</v>
      </c>
      <c r="BH60" s="92">
        <f t="shared" si="71"/>
        <v>0</v>
      </c>
      <c r="BI60" s="66">
        <f t="shared" si="71"/>
        <v>1</v>
      </c>
      <c r="BJ60" s="66">
        <f t="shared" si="71"/>
        <v>1</v>
      </c>
      <c r="BK60" s="101"/>
      <c r="BL60" s="101"/>
      <c r="BM60" s="66"/>
      <c r="BN60" s="66">
        <f t="shared" ref="BN60:BY60" si="72">COUNTIF(BN4:BN50,"ch wew  NEFRO*")</f>
        <v>0</v>
      </c>
      <c r="BO60" s="66">
        <f t="shared" si="72"/>
        <v>0</v>
      </c>
      <c r="BP60" s="66">
        <f t="shared" si="72"/>
        <v>0</v>
      </c>
      <c r="BQ60" s="66">
        <f>COUNTIF(BQ4:BQ50,"ch wew  NEFRO*")</f>
        <v>0</v>
      </c>
      <c r="BR60" s="66">
        <f t="shared" si="72"/>
        <v>0</v>
      </c>
      <c r="BS60" s="66">
        <f t="shared" si="72"/>
        <v>0</v>
      </c>
      <c r="BT60" s="66">
        <f t="shared" si="72"/>
        <v>0</v>
      </c>
      <c r="BU60" s="66">
        <f t="shared" si="72"/>
        <v>0</v>
      </c>
      <c r="BV60" s="66">
        <f t="shared" si="72"/>
        <v>0</v>
      </c>
      <c r="BW60" s="66">
        <f t="shared" si="72"/>
        <v>0</v>
      </c>
      <c r="BX60" s="66">
        <f t="shared" si="72"/>
        <v>0</v>
      </c>
      <c r="BY60" s="66">
        <f t="shared" si="72"/>
        <v>0</v>
      </c>
      <c r="BZ60" s="66">
        <f t="shared" ref="BZ60:CF60" si="73">COUNTIF(BZ4:BZ50,"ch wew  NEFRO*")</f>
        <v>0</v>
      </c>
      <c r="CA60" s="66">
        <f t="shared" si="73"/>
        <v>0</v>
      </c>
      <c r="CB60" s="66">
        <f t="shared" si="73"/>
        <v>0</v>
      </c>
      <c r="CC60" s="66">
        <f t="shared" si="73"/>
        <v>0</v>
      </c>
      <c r="CD60" s="66">
        <f t="shared" si="73"/>
        <v>0</v>
      </c>
      <c r="CE60" s="66">
        <f t="shared" si="73"/>
        <v>0</v>
      </c>
      <c r="CF60" s="66">
        <f t="shared" si="73"/>
        <v>0</v>
      </c>
      <c r="CG60" s="66"/>
      <c r="CH60" s="66"/>
      <c r="CI60" s="66"/>
      <c r="CJ60" s="66"/>
      <c r="CK60" s="66"/>
    </row>
    <row r="61" spans="1:89" s="7" customFormat="1" ht="23.25" hidden="1" customHeight="1">
      <c r="A61" s="9"/>
      <c r="B61" s="62"/>
      <c r="C61" s="9"/>
      <c r="D61" s="10"/>
      <c r="E61" s="9"/>
      <c r="F61" s="9"/>
      <c r="G61" s="9"/>
      <c r="H61" s="9"/>
      <c r="I61" s="25"/>
      <c r="J61" s="26" t="s">
        <v>21</v>
      </c>
      <c r="L61" s="73">
        <f t="shared" ref="L61:U61" si="74">COUNTIF(L4:L49,"ch wew pulmo*")</f>
        <v>3</v>
      </c>
      <c r="M61" s="73">
        <f t="shared" si="74"/>
        <v>2</v>
      </c>
      <c r="N61" s="73">
        <f t="shared" si="74"/>
        <v>3</v>
      </c>
      <c r="O61" s="73">
        <f t="shared" si="74"/>
        <v>3</v>
      </c>
      <c r="P61" s="73">
        <f t="shared" si="74"/>
        <v>3</v>
      </c>
      <c r="Q61" s="73">
        <f t="shared" si="74"/>
        <v>3</v>
      </c>
      <c r="R61" s="73">
        <f t="shared" si="74"/>
        <v>3</v>
      </c>
      <c r="S61" s="73">
        <f t="shared" si="74"/>
        <v>3</v>
      </c>
      <c r="T61" s="73">
        <f t="shared" si="74"/>
        <v>4</v>
      </c>
      <c r="U61" s="73">
        <f t="shared" si="74"/>
        <v>4</v>
      </c>
      <c r="V61" s="73">
        <f t="shared" ref="V61:AX61" si="75">COUNTIF(V4:V50,"ch wew pulmo*")</f>
        <v>4</v>
      </c>
      <c r="W61" s="73">
        <f t="shared" si="75"/>
        <v>3</v>
      </c>
      <c r="X61" s="73">
        <f t="shared" si="75"/>
        <v>3</v>
      </c>
      <c r="Y61" s="73">
        <f t="shared" si="75"/>
        <v>3</v>
      </c>
      <c r="Z61" s="73">
        <f t="shared" si="75"/>
        <v>3</v>
      </c>
      <c r="AA61" s="73">
        <f t="shared" si="75"/>
        <v>4</v>
      </c>
      <c r="AB61" s="73">
        <f t="shared" si="75"/>
        <v>4</v>
      </c>
      <c r="AC61" s="73">
        <f t="shared" si="75"/>
        <v>4</v>
      </c>
      <c r="AD61" s="73">
        <f t="shared" si="75"/>
        <v>4</v>
      </c>
      <c r="AE61" s="73">
        <f>COUNTIF(AE4:AE50,"ch wew pulmo*")</f>
        <v>4</v>
      </c>
      <c r="AF61" s="73">
        <f>COUNTIF(AF4:AF50,"ch wew pulmo*")</f>
        <v>4</v>
      </c>
      <c r="AG61" s="73">
        <f>COUNTIF(AG4:AG50,"ch wew pulmo*")</f>
        <v>4</v>
      </c>
      <c r="AH61" s="73">
        <f>COUNTIF(AH4:AH50,"ch wew pulmo*")</f>
        <v>4</v>
      </c>
      <c r="AI61" s="73">
        <f t="shared" si="75"/>
        <v>4</v>
      </c>
      <c r="AJ61" s="73">
        <f t="shared" si="75"/>
        <v>4</v>
      </c>
      <c r="AK61" s="73">
        <f t="shared" si="75"/>
        <v>3</v>
      </c>
      <c r="AL61" s="73">
        <f>COUNTIF(AL4:AL50,"ch wew pulmo*")</f>
        <v>3</v>
      </c>
      <c r="AM61" s="73">
        <f t="shared" si="75"/>
        <v>3</v>
      </c>
      <c r="AN61" s="73">
        <f t="shared" si="75"/>
        <v>3</v>
      </c>
      <c r="AO61" s="73">
        <f t="shared" si="75"/>
        <v>3</v>
      </c>
      <c r="AP61" s="73">
        <f t="shared" si="75"/>
        <v>4</v>
      </c>
      <c r="AQ61" s="73">
        <f>COUNTIF(AQ4:AQ50,"ch wew pulmo*")</f>
        <v>4</v>
      </c>
      <c r="AR61" s="73">
        <f>COUNTIF(AR4:AR50,"ch wew pulmo*")</f>
        <v>4</v>
      </c>
      <c r="AS61" s="73">
        <f>COUNTIF(AS4:AS50,"ch wew pulmo*")</f>
        <v>4</v>
      </c>
      <c r="AT61" s="73">
        <f t="shared" si="75"/>
        <v>4</v>
      </c>
      <c r="AU61" s="73">
        <f>COUNTIF(AU4:AU50,"ch wew pulmo*")</f>
        <v>4</v>
      </c>
      <c r="AV61" s="73">
        <f t="shared" si="75"/>
        <v>4</v>
      </c>
      <c r="AW61" s="73">
        <f t="shared" si="75"/>
        <v>3</v>
      </c>
      <c r="AX61" s="73">
        <f t="shared" si="75"/>
        <v>3</v>
      </c>
      <c r="AY61" s="73">
        <f t="shared" ref="AY61:BJ61" si="76">COUNTIF(AY4:AY50,"ch wew pulmo*")</f>
        <v>5</v>
      </c>
      <c r="AZ61" s="73">
        <f t="shared" si="76"/>
        <v>4</v>
      </c>
      <c r="BA61" s="73">
        <f t="shared" si="76"/>
        <v>4</v>
      </c>
      <c r="BB61" s="73">
        <f t="shared" si="76"/>
        <v>4</v>
      </c>
      <c r="BC61" s="73">
        <f>COUNTIF(BC4:BC50,"ch wew pulmo*")</f>
        <v>4</v>
      </c>
      <c r="BD61" s="73">
        <f>COUNTIF(BD4:BD50,"ch wew pulmo*")</f>
        <v>5</v>
      </c>
      <c r="BE61" s="73">
        <f>COUNTIF(BE4:BE50,"ch wew pulmo*")</f>
        <v>6</v>
      </c>
      <c r="BF61" s="73">
        <f>COUNTIF(BF4:BF50,"ch wew pulmo*")</f>
        <v>5</v>
      </c>
      <c r="BG61" s="73">
        <f>COUNTIF(BG4:BG50,"ch wew pulmo*")</f>
        <v>5</v>
      </c>
      <c r="BH61" s="92">
        <f t="shared" si="76"/>
        <v>0</v>
      </c>
      <c r="BI61" s="73">
        <f t="shared" si="76"/>
        <v>1</v>
      </c>
      <c r="BJ61" s="73">
        <f t="shared" si="76"/>
        <v>2</v>
      </c>
      <c r="BK61" s="101"/>
      <c r="BL61" s="101"/>
      <c r="BM61" s="73"/>
      <c r="BN61" s="73">
        <f t="shared" ref="BN61:BY61" si="77">COUNTIF(BN4:BN50,"ch wew pulmo*")</f>
        <v>0</v>
      </c>
      <c r="BO61" s="73">
        <f t="shared" si="77"/>
        <v>0</v>
      </c>
      <c r="BP61" s="73">
        <f t="shared" si="77"/>
        <v>0</v>
      </c>
      <c r="BQ61" s="73">
        <f>COUNTIF(BQ4:BQ50,"ch wew pulmo*")</f>
        <v>0</v>
      </c>
      <c r="BR61" s="73">
        <f t="shared" si="77"/>
        <v>0</v>
      </c>
      <c r="BS61" s="73">
        <f t="shared" si="77"/>
        <v>0</v>
      </c>
      <c r="BT61" s="73">
        <f t="shared" si="77"/>
        <v>0</v>
      </c>
      <c r="BU61" s="73">
        <f t="shared" si="77"/>
        <v>0</v>
      </c>
      <c r="BV61" s="73">
        <f t="shared" si="77"/>
        <v>0</v>
      </c>
      <c r="BW61" s="73">
        <f t="shared" si="77"/>
        <v>0</v>
      </c>
      <c r="BX61" s="73">
        <f t="shared" si="77"/>
        <v>0</v>
      </c>
      <c r="BY61" s="73">
        <f t="shared" si="77"/>
        <v>0</v>
      </c>
      <c r="BZ61" s="73">
        <f t="shared" ref="BZ61:CF61" si="78">COUNTIF(BZ4:BZ50,"ch wew pulmo*")</f>
        <v>0</v>
      </c>
      <c r="CA61" s="73">
        <f t="shared" si="78"/>
        <v>0</v>
      </c>
      <c r="CB61" s="73">
        <f t="shared" si="78"/>
        <v>0</v>
      </c>
      <c r="CC61" s="73">
        <f t="shared" si="78"/>
        <v>0</v>
      </c>
      <c r="CD61" s="73">
        <f t="shared" si="78"/>
        <v>0</v>
      </c>
      <c r="CE61" s="73">
        <f t="shared" si="78"/>
        <v>0</v>
      </c>
      <c r="CF61" s="73">
        <f t="shared" si="78"/>
        <v>0</v>
      </c>
      <c r="CG61" s="73"/>
      <c r="CH61" s="73"/>
      <c r="CI61" s="73"/>
      <c r="CJ61" s="73"/>
      <c r="CK61" s="73"/>
    </row>
    <row r="62" spans="1:89" s="7" customFormat="1" ht="23.25" hidden="1" customHeight="1">
      <c r="A62" s="9"/>
      <c r="B62" s="62"/>
      <c r="C62" s="9"/>
      <c r="D62" s="10"/>
      <c r="E62" s="9"/>
      <c r="F62" s="9"/>
      <c r="G62" s="9"/>
      <c r="H62" s="9"/>
      <c r="I62" s="25"/>
      <c r="J62" s="26" t="s">
        <v>35</v>
      </c>
      <c r="L62" s="73">
        <f t="shared" ref="L62:U62" si="79">COUNTIF(L4:L49,"ch wew GASTRO*")</f>
        <v>1</v>
      </c>
      <c r="M62" s="73">
        <f t="shared" si="79"/>
        <v>2</v>
      </c>
      <c r="N62" s="73">
        <f t="shared" si="79"/>
        <v>2</v>
      </c>
      <c r="O62" s="73">
        <f t="shared" si="79"/>
        <v>2</v>
      </c>
      <c r="P62" s="73">
        <f t="shared" si="79"/>
        <v>1</v>
      </c>
      <c r="Q62" s="73">
        <f t="shared" si="79"/>
        <v>2</v>
      </c>
      <c r="R62" s="73">
        <f t="shared" si="79"/>
        <v>3</v>
      </c>
      <c r="S62" s="73">
        <f t="shared" si="79"/>
        <v>3</v>
      </c>
      <c r="T62" s="73">
        <f t="shared" si="79"/>
        <v>4</v>
      </c>
      <c r="U62" s="73">
        <f t="shared" si="79"/>
        <v>2</v>
      </c>
      <c r="V62" s="73">
        <f t="shared" ref="V62:AX62" si="80">COUNTIF(V4:V50,"ch wew GASTRO*")</f>
        <v>3</v>
      </c>
      <c r="W62" s="73">
        <f t="shared" si="80"/>
        <v>3</v>
      </c>
      <c r="X62" s="73">
        <f t="shared" si="80"/>
        <v>3</v>
      </c>
      <c r="Y62" s="73">
        <f t="shared" si="80"/>
        <v>3</v>
      </c>
      <c r="Z62" s="73">
        <f t="shared" si="80"/>
        <v>3</v>
      </c>
      <c r="AA62" s="73">
        <f t="shared" si="80"/>
        <v>2</v>
      </c>
      <c r="AB62" s="73">
        <f t="shared" si="80"/>
        <v>1</v>
      </c>
      <c r="AC62" s="73">
        <f t="shared" si="80"/>
        <v>2</v>
      </c>
      <c r="AD62" s="73">
        <f t="shared" si="80"/>
        <v>2</v>
      </c>
      <c r="AE62" s="73">
        <f>COUNTIF(AE4:AE50,"ch wew GASTRO*")</f>
        <v>2</v>
      </c>
      <c r="AF62" s="73">
        <f>COUNTIF(AF4:AF50,"ch wew GASTRO*")</f>
        <v>2</v>
      </c>
      <c r="AG62" s="73">
        <f>COUNTIF(AG4:AG50,"ch wew GASTRO*")</f>
        <v>3</v>
      </c>
      <c r="AH62" s="73">
        <f>COUNTIF(AH4:AH50,"ch wew GASTRO*")</f>
        <v>4</v>
      </c>
      <c r="AI62" s="73">
        <f t="shared" si="80"/>
        <v>4</v>
      </c>
      <c r="AJ62" s="73">
        <f t="shared" si="80"/>
        <v>3</v>
      </c>
      <c r="AK62" s="73">
        <f t="shared" si="80"/>
        <v>3</v>
      </c>
      <c r="AL62" s="73">
        <f>COUNTIF(AL4:AL50,"ch wew GASTRO*")</f>
        <v>4</v>
      </c>
      <c r="AM62" s="73">
        <f t="shared" si="80"/>
        <v>4</v>
      </c>
      <c r="AN62" s="73">
        <f t="shared" si="80"/>
        <v>4</v>
      </c>
      <c r="AO62" s="73">
        <f t="shared" si="80"/>
        <v>3</v>
      </c>
      <c r="AP62" s="73">
        <f t="shared" si="80"/>
        <v>2</v>
      </c>
      <c r="AQ62" s="73">
        <f>COUNTIF(AQ4:AQ50,"ch wew GASTRO*")</f>
        <v>3</v>
      </c>
      <c r="AR62" s="73">
        <f>COUNTIF(AR4:AR50,"ch wew GASTRO*")</f>
        <v>2</v>
      </c>
      <c r="AS62" s="73">
        <f>COUNTIF(AS4:AS50,"ch wew GASTRO*")</f>
        <v>2</v>
      </c>
      <c r="AT62" s="73">
        <f t="shared" si="80"/>
        <v>1</v>
      </c>
      <c r="AU62" s="73">
        <f>COUNTIF(AU4:AU50,"ch wew GASTRO*")</f>
        <v>1</v>
      </c>
      <c r="AV62" s="73">
        <f t="shared" si="80"/>
        <v>2</v>
      </c>
      <c r="AW62" s="73">
        <f t="shared" si="80"/>
        <v>1</v>
      </c>
      <c r="AX62" s="73">
        <f t="shared" si="80"/>
        <v>2</v>
      </c>
      <c r="AY62" s="73">
        <f t="shared" ref="AY62:BJ62" si="81">COUNTIF(AY4:AY50,"ch wew GASTRO*")</f>
        <v>1</v>
      </c>
      <c r="AZ62" s="73">
        <f t="shared" si="81"/>
        <v>2</v>
      </c>
      <c r="BA62" s="73">
        <f t="shared" si="81"/>
        <v>3</v>
      </c>
      <c r="BB62" s="73">
        <f t="shared" si="81"/>
        <v>2</v>
      </c>
      <c r="BC62" s="73">
        <f>COUNTIF(BC4:BC50,"ch wew GASTRO*")</f>
        <v>3</v>
      </c>
      <c r="BD62" s="73">
        <f>COUNTIF(BD4:BD50,"ch wew GASTRO*")</f>
        <v>2</v>
      </c>
      <c r="BE62" s="73">
        <f>COUNTIF(BE4:BE50,"ch wew GASTRO*")</f>
        <v>2</v>
      </c>
      <c r="BF62" s="73">
        <f>COUNTIF(BF4:BF50,"ch wew GASTRO*")</f>
        <v>2</v>
      </c>
      <c r="BG62" s="73">
        <f>COUNTIF(BG4:BG50,"ch wew GASTRO*")</f>
        <v>2</v>
      </c>
      <c r="BH62" s="92">
        <f t="shared" si="81"/>
        <v>0</v>
      </c>
      <c r="BI62" s="73">
        <f t="shared" si="81"/>
        <v>1</v>
      </c>
      <c r="BJ62" s="73">
        <f t="shared" si="81"/>
        <v>2</v>
      </c>
      <c r="BK62" s="101"/>
      <c r="BL62" s="101"/>
      <c r="BM62" s="73"/>
      <c r="BN62" s="73">
        <f t="shared" ref="BN62:BY62" si="82">COUNTIF(BN4:BN50,"ch wew GASTRO*")</f>
        <v>0</v>
      </c>
      <c r="BO62" s="73">
        <f t="shared" si="82"/>
        <v>0</v>
      </c>
      <c r="BP62" s="73">
        <f t="shared" si="82"/>
        <v>0</v>
      </c>
      <c r="BQ62" s="73">
        <f>COUNTIF(BQ4:BQ50,"ch wew GASTRO*")</f>
        <v>0</v>
      </c>
      <c r="BR62" s="73">
        <f t="shared" si="82"/>
        <v>0</v>
      </c>
      <c r="BS62" s="73">
        <f t="shared" si="82"/>
        <v>0</v>
      </c>
      <c r="BT62" s="73">
        <f t="shared" si="82"/>
        <v>0</v>
      </c>
      <c r="BU62" s="73">
        <f t="shared" si="82"/>
        <v>0</v>
      </c>
      <c r="BV62" s="73">
        <f t="shared" si="82"/>
        <v>0</v>
      </c>
      <c r="BW62" s="73">
        <f t="shared" si="82"/>
        <v>0</v>
      </c>
      <c r="BX62" s="73">
        <f t="shared" si="82"/>
        <v>0</v>
      </c>
      <c r="BY62" s="73">
        <f t="shared" si="82"/>
        <v>0</v>
      </c>
      <c r="BZ62" s="73">
        <f t="shared" ref="BZ62:CF62" si="83">COUNTIF(BZ4:BZ50,"ch wew GASTRO*")</f>
        <v>0</v>
      </c>
      <c r="CA62" s="73">
        <f t="shared" si="83"/>
        <v>0</v>
      </c>
      <c r="CB62" s="73">
        <f t="shared" si="83"/>
        <v>0</v>
      </c>
      <c r="CC62" s="73">
        <f t="shared" si="83"/>
        <v>0</v>
      </c>
      <c r="CD62" s="73">
        <f t="shared" si="83"/>
        <v>0</v>
      </c>
      <c r="CE62" s="73">
        <f t="shared" si="83"/>
        <v>0</v>
      </c>
      <c r="CF62" s="73">
        <f t="shared" si="83"/>
        <v>0</v>
      </c>
      <c r="CG62" s="73"/>
      <c r="CH62" s="73"/>
      <c r="CI62" s="73"/>
      <c r="CJ62" s="73"/>
      <c r="CK62" s="73"/>
    </row>
    <row r="63" spans="1:89" s="7" customFormat="1" ht="23.25" hidden="1" customHeight="1">
      <c r="A63" s="9"/>
      <c r="B63" s="62"/>
      <c r="C63" s="9"/>
      <c r="D63" s="10"/>
      <c r="E63" s="9"/>
      <c r="F63" s="9"/>
      <c r="G63" s="9"/>
      <c r="H63" s="9"/>
      <c r="I63" s="25"/>
      <c r="J63" s="26" t="s">
        <v>37</v>
      </c>
      <c r="L63" s="73">
        <f t="shared" ref="L63:U63" si="84">COUNTIF(L4:L49,"ch wew HEMATO*")</f>
        <v>1</v>
      </c>
      <c r="M63" s="73">
        <f t="shared" si="84"/>
        <v>1</v>
      </c>
      <c r="N63" s="73">
        <f t="shared" si="84"/>
        <v>1</v>
      </c>
      <c r="O63" s="73">
        <f t="shared" si="84"/>
        <v>1</v>
      </c>
      <c r="P63" s="73">
        <f t="shared" si="84"/>
        <v>1</v>
      </c>
      <c r="Q63" s="73">
        <f t="shared" si="84"/>
        <v>1</v>
      </c>
      <c r="R63" s="73">
        <f t="shared" si="84"/>
        <v>1</v>
      </c>
      <c r="S63" s="73">
        <f t="shared" si="84"/>
        <v>1</v>
      </c>
      <c r="T63" s="73">
        <f t="shared" si="84"/>
        <v>1</v>
      </c>
      <c r="U63" s="73">
        <f t="shared" si="84"/>
        <v>1</v>
      </c>
      <c r="V63" s="73">
        <f t="shared" ref="V63:AX63" si="85">COUNTIF(V4:V50,"ch wew HEMATO*")</f>
        <v>1</v>
      </c>
      <c r="W63" s="73">
        <f t="shared" si="85"/>
        <v>1</v>
      </c>
      <c r="X63" s="73">
        <f t="shared" si="85"/>
        <v>1</v>
      </c>
      <c r="Y63" s="73">
        <f t="shared" si="85"/>
        <v>1</v>
      </c>
      <c r="Z63" s="73">
        <f t="shared" si="85"/>
        <v>1</v>
      </c>
      <c r="AA63" s="73">
        <f t="shared" si="85"/>
        <v>1</v>
      </c>
      <c r="AB63" s="73">
        <f t="shared" si="85"/>
        <v>1</v>
      </c>
      <c r="AC63" s="73">
        <f t="shared" si="85"/>
        <v>1</v>
      </c>
      <c r="AD63" s="73">
        <f t="shared" si="85"/>
        <v>1</v>
      </c>
      <c r="AE63" s="73">
        <f>COUNTIF(AE4:AE50,"ch wew HEMATO*")</f>
        <v>1</v>
      </c>
      <c r="AF63" s="73">
        <f>COUNTIF(AF4:AF50,"ch wew HEMATO*")</f>
        <v>0</v>
      </c>
      <c r="AG63" s="73">
        <f>COUNTIF(AG4:AG50,"ch wew HEMATO*")</f>
        <v>0</v>
      </c>
      <c r="AH63" s="73">
        <f>COUNTIF(AH4:AH50,"ch wew HEMATO*")</f>
        <v>0</v>
      </c>
      <c r="AI63" s="73">
        <f t="shared" si="85"/>
        <v>0</v>
      </c>
      <c r="AJ63" s="73">
        <f t="shared" si="85"/>
        <v>0</v>
      </c>
      <c r="AK63" s="73">
        <f t="shared" si="85"/>
        <v>0</v>
      </c>
      <c r="AL63" s="73">
        <f>COUNTIF(AL4:AL50,"ch wew HEMATO*")</f>
        <v>0</v>
      </c>
      <c r="AM63" s="73">
        <f t="shared" si="85"/>
        <v>0</v>
      </c>
      <c r="AN63" s="73">
        <f t="shared" si="85"/>
        <v>0</v>
      </c>
      <c r="AO63" s="73">
        <f t="shared" si="85"/>
        <v>0</v>
      </c>
      <c r="AP63" s="73">
        <f t="shared" si="85"/>
        <v>0</v>
      </c>
      <c r="AQ63" s="73">
        <f>COUNTIF(AQ4:AQ50,"ch wew HEMATO*")</f>
        <v>0</v>
      </c>
      <c r="AR63" s="73">
        <f>COUNTIF(AR4:AR50,"ch wew HEMATO*")</f>
        <v>0</v>
      </c>
      <c r="AS63" s="73">
        <f>COUNTIF(AS4:AS50,"ch wew HEMATO*")</f>
        <v>0</v>
      </c>
      <c r="AT63" s="73">
        <f t="shared" si="85"/>
        <v>0</v>
      </c>
      <c r="AU63" s="73">
        <f>COUNTIF(AU4:AU50,"ch wew HEMATO*")</f>
        <v>0</v>
      </c>
      <c r="AV63" s="73">
        <f t="shared" si="85"/>
        <v>0</v>
      </c>
      <c r="AW63" s="73">
        <f t="shared" si="85"/>
        <v>0</v>
      </c>
      <c r="AX63" s="73">
        <f t="shared" si="85"/>
        <v>0</v>
      </c>
      <c r="AY63" s="73">
        <f t="shared" ref="AY63:BJ63" si="86">COUNTIF(AY4:AY50,"ch wew HEMATO*")</f>
        <v>1</v>
      </c>
      <c r="AZ63" s="73">
        <f t="shared" si="86"/>
        <v>1</v>
      </c>
      <c r="BA63" s="73">
        <f t="shared" si="86"/>
        <v>1</v>
      </c>
      <c r="BB63" s="73">
        <f t="shared" si="86"/>
        <v>1</v>
      </c>
      <c r="BC63" s="73">
        <f>COUNTIF(BC4:BC50,"ch wew HEMATO*")</f>
        <v>1</v>
      </c>
      <c r="BD63" s="73">
        <f>COUNTIF(BD4:BD50,"ch wew HEMATO*")</f>
        <v>0</v>
      </c>
      <c r="BE63" s="73">
        <f>COUNTIF(BE4:BE50,"ch wew HEMATO*")</f>
        <v>0</v>
      </c>
      <c r="BF63" s="73">
        <f>COUNTIF(BF4:BF50,"ch wew HEMATO*")</f>
        <v>0</v>
      </c>
      <c r="BG63" s="73">
        <f>COUNTIF(BG4:BG50,"ch wew HEMATO*")</f>
        <v>0</v>
      </c>
      <c r="BH63" s="92">
        <f t="shared" si="86"/>
        <v>0</v>
      </c>
      <c r="BI63" s="73">
        <f t="shared" si="86"/>
        <v>0</v>
      </c>
      <c r="BJ63" s="73">
        <f t="shared" si="86"/>
        <v>0</v>
      </c>
      <c r="BK63" s="101"/>
      <c r="BL63" s="101"/>
      <c r="BM63" s="73"/>
      <c r="BN63" s="73">
        <f t="shared" ref="BN63:BY63" si="87">COUNTIF(BN4:BN50,"ch wew HEMATO*")</f>
        <v>0</v>
      </c>
      <c r="BO63" s="73">
        <f t="shared" si="87"/>
        <v>0</v>
      </c>
      <c r="BP63" s="73">
        <f t="shared" si="87"/>
        <v>0</v>
      </c>
      <c r="BQ63" s="73">
        <f>COUNTIF(BQ4:BQ50,"ch wew HEMATO*")</f>
        <v>0</v>
      </c>
      <c r="BR63" s="73">
        <f t="shared" si="87"/>
        <v>0</v>
      </c>
      <c r="BS63" s="73">
        <f t="shared" si="87"/>
        <v>0</v>
      </c>
      <c r="BT63" s="73">
        <f t="shared" si="87"/>
        <v>0</v>
      </c>
      <c r="BU63" s="73">
        <f t="shared" si="87"/>
        <v>0</v>
      </c>
      <c r="BV63" s="73">
        <f t="shared" si="87"/>
        <v>0</v>
      </c>
      <c r="BW63" s="73">
        <f t="shared" si="87"/>
        <v>0</v>
      </c>
      <c r="BX63" s="73">
        <f t="shared" si="87"/>
        <v>0</v>
      </c>
      <c r="BY63" s="73">
        <f t="shared" si="87"/>
        <v>0</v>
      </c>
      <c r="BZ63" s="73">
        <f t="shared" ref="BZ63:CF63" si="88">COUNTIF(BZ4:BZ50,"ch wew HEMATO*")</f>
        <v>0</v>
      </c>
      <c r="CA63" s="73">
        <f t="shared" si="88"/>
        <v>0</v>
      </c>
      <c r="CB63" s="73">
        <f t="shared" si="88"/>
        <v>0</v>
      </c>
      <c r="CC63" s="73">
        <f t="shared" si="88"/>
        <v>0</v>
      </c>
      <c r="CD63" s="73">
        <f t="shared" si="88"/>
        <v>0</v>
      </c>
      <c r="CE63" s="73">
        <f t="shared" si="88"/>
        <v>0</v>
      </c>
      <c r="CF63" s="73">
        <f t="shared" si="88"/>
        <v>0</v>
      </c>
      <c r="CG63" s="73"/>
      <c r="CH63" s="73"/>
      <c r="CI63" s="73"/>
      <c r="CJ63" s="73"/>
      <c r="CK63" s="73"/>
    </row>
    <row r="64" spans="1:89" s="7" customFormat="1" ht="23.25" hidden="1" customHeight="1">
      <c r="A64" s="9"/>
      <c r="B64" s="62"/>
      <c r="C64" s="9"/>
      <c r="D64" s="10"/>
      <c r="E64" s="9"/>
      <c r="F64" s="9"/>
      <c r="G64" s="9"/>
      <c r="H64" s="9"/>
      <c r="I64" s="25"/>
      <c r="J64" s="26" t="s">
        <v>22</v>
      </c>
      <c r="L64" s="73">
        <f t="shared" ref="L64:U64" si="89">COUNTIF(L4:L49,"ch wew  Kardio MSWiA*")</f>
        <v>0</v>
      </c>
      <c r="M64" s="73">
        <f t="shared" si="89"/>
        <v>0</v>
      </c>
      <c r="N64" s="73">
        <f t="shared" si="89"/>
        <v>0</v>
      </c>
      <c r="O64" s="73">
        <f t="shared" si="89"/>
        <v>0</v>
      </c>
      <c r="P64" s="73">
        <f t="shared" si="89"/>
        <v>0</v>
      </c>
      <c r="Q64" s="73">
        <f t="shared" si="89"/>
        <v>1</v>
      </c>
      <c r="R64" s="73">
        <f t="shared" si="89"/>
        <v>1</v>
      </c>
      <c r="S64" s="73">
        <f t="shared" si="89"/>
        <v>1</v>
      </c>
      <c r="T64" s="73">
        <f t="shared" si="89"/>
        <v>1</v>
      </c>
      <c r="U64" s="73">
        <f t="shared" si="89"/>
        <v>1</v>
      </c>
      <c r="V64" s="73">
        <f t="shared" ref="V64:AX64" si="90">COUNTIF(V4:V50,"ch wew  Kardio MSWiA*")</f>
        <v>1</v>
      </c>
      <c r="W64" s="73">
        <f t="shared" si="90"/>
        <v>1</v>
      </c>
      <c r="X64" s="73">
        <f t="shared" si="90"/>
        <v>1</v>
      </c>
      <c r="Y64" s="73">
        <f t="shared" si="90"/>
        <v>1</v>
      </c>
      <c r="Z64" s="73">
        <f t="shared" si="90"/>
        <v>1</v>
      </c>
      <c r="AA64" s="73">
        <f t="shared" si="90"/>
        <v>1</v>
      </c>
      <c r="AB64" s="73">
        <f t="shared" si="90"/>
        <v>1</v>
      </c>
      <c r="AC64" s="73">
        <f t="shared" si="90"/>
        <v>1</v>
      </c>
      <c r="AD64" s="73">
        <f t="shared" si="90"/>
        <v>1</v>
      </c>
      <c r="AE64" s="73">
        <f>COUNTIF(AE4:AE50,"ch wew  Kardio MSWiA*")</f>
        <v>1</v>
      </c>
      <c r="AF64" s="73">
        <f>COUNTIF(AF4:AF50,"ch wew  Kardio MSWiA*")</f>
        <v>0</v>
      </c>
      <c r="AG64" s="73">
        <f>COUNTIF(AG4:AG50,"ch wew  Kardio MSWiA*")</f>
        <v>0</v>
      </c>
      <c r="AH64" s="73">
        <f>COUNTIF(AH4:AH50,"ch wew  Kardio MSWiA*")</f>
        <v>0</v>
      </c>
      <c r="AI64" s="73">
        <f t="shared" si="90"/>
        <v>0</v>
      </c>
      <c r="AJ64" s="73">
        <f t="shared" si="90"/>
        <v>0</v>
      </c>
      <c r="AK64" s="73">
        <f t="shared" si="90"/>
        <v>0</v>
      </c>
      <c r="AL64" s="73">
        <f>COUNTIF(AL4:AL50,"ch wew  Kardio MSWiA*")</f>
        <v>0</v>
      </c>
      <c r="AM64" s="73">
        <f t="shared" si="90"/>
        <v>0</v>
      </c>
      <c r="AN64" s="73">
        <f t="shared" si="90"/>
        <v>0</v>
      </c>
      <c r="AO64" s="73">
        <f t="shared" si="90"/>
        <v>0</v>
      </c>
      <c r="AP64" s="73">
        <f t="shared" si="90"/>
        <v>0</v>
      </c>
      <c r="AQ64" s="73">
        <f>COUNTIF(AQ4:AQ50,"ch wew  Kardio MSWiA*")</f>
        <v>0</v>
      </c>
      <c r="AR64" s="73">
        <f>COUNTIF(AR4:AR50,"ch wew  Kardio MSWiA*")</f>
        <v>0</v>
      </c>
      <c r="AS64" s="73">
        <f>COUNTIF(AS4:AS50,"ch wew  Kardio MSWiA*")</f>
        <v>0</v>
      </c>
      <c r="AT64" s="73">
        <f t="shared" si="90"/>
        <v>0</v>
      </c>
      <c r="AU64" s="73">
        <f>COUNTIF(AU4:AU50,"ch wew  Kardio MSWiA*")</f>
        <v>0</v>
      </c>
      <c r="AV64" s="73">
        <f t="shared" si="90"/>
        <v>0</v>
      </c>
      <c r="AW64" s="73">
        <f t="shared" si="90"/>
        <v>0</v>
      </c>
      <c r="AX64" s="73">
        <f t="shared" si="90"/>
        <v>0</v>
      </c>
      <c r="AY64" s="73">
        <f t="shared" ref="AY64:BJ64" si="91">COUNTIF(AY4:AY50,"ch wew  Kardio MSWiA*")</f>
        <v>0</v>
      </c>
      <c r="AZ64" s="73">
        <f t="shared" si="91"/>
        <v>1</v>
      </c>
      <c r="BA64" s="73">
        <f t="shared" si="91"/>
        <v>1</v>
      </c>
      <c r="BB64" s="73">
        <f t="shared" si="91"/>
        <v>1</v>
      </c>
      <c r="BC64" s="73">
        <f>COUNTIF(BC4:BC50,"ch wew  Kardio MSWiA*")</f>
        <v>1</v>
      </c>
      <c r="BD64" s="73">
        <f>COUNTIF(BD4:BD50,"ch wew  Kardio MSWiA*")</f>
        <v>1</v>
      </c>
      <c r="BE64" s="73">
        <f>COUNTIF(BE4:BE50,"ch wew  Kardio MSWiA*")</f>
        <v>0</v>
      </c>
      <c r="BF64" s="73">
        <f>COUNTIF(BF4:BF50,"ch wew  Kardio MSWiA*")</f>
        <v>0</v>
      </c>
      <c r="BG64" s="73">
        <f>COUNTIF(BG4:BG50,"ch wew  Kardio MSWiA*")</f>
        <v>0</v>
      </c>
      <c r="BH64" s="92">
        <f t="shared" si="91"/>
        <v>0</v>
      </c>
      <c r="BI64" s="73">
        <f t="shared" si="91"/>
        <v>0</v>
      </c>
      <c r="BJ64" s="73">
        <f t="shared" si="91"/>
        <v>0</v>
      </c>
      <c r="BK64" s="101"/>
      <c r="BL64" s="101"/>
      <c r="BM64" s="73"/>
      <c r="BN64" s="73">
        <f t="shared" ref="BN64:BY64" si="92">COUNTIF(BN4:BN50,"ch wew  Kardio MSWiA*")</f>
        <v>0</v>
      </c>
      <c r="BO64" s="73">
        <f t="shared" si="92"/>
        <v>0</v>
      </c>
      <c r="BP64" s="73">
        <f t="shared" si="92"/>
        <v>0</v>
      </c>
      <c r="BQ64" s="73">
        <f>COUNTIF(BQ4:BQ50,"ch wew  Kardio MSWiA*")</f>
        <v>0</v>
      </c>
      <c r="BR64" s="73">
        <f t="shared" si="92"/>
        <v>0</v>
      </c>
      <c r="BS64" s="73">
        <f t="shared" si="92"/>
        <v>0</v>
      </c>
      <c r="BT64" s="73">
        <f t="shared" si="92"/>
        <v>0</v>
      </c>
      <c r="BU64" s="73">
        <f t="shared" si="92"/>
        <v>0</v>
      </c>
      <c r="BV64" s="73">
        <f t="shared" si="92"/>
        <v>0</v>
      </c>
      <c r="BW64" s="73">
        <f t="shared" si="92"/>
        <v>0</v>
      </c>
      <c r="BX64" s="73">
        <f t="shared" si="92"/>
        <v>0</v>
      </c>
      <c r="BY64" s="73">
        <f t="shared" si="92"/>
        <v>0</v>
      </c>
      <c r="BZ64" s="73">
        <f t="shared" ref="BZ64:CF64" si="93">COUNTIF(BZ4:BZ50,"ch wew  Kardio MSWiA*")</f>
        <v>0</v>
      </c>
      <c r="CA64" s="73">
        <f t="shared" si="93"/>
        <v>0</v>
      </c>
      <c r="CB64" s="73">
        <f t="shared" si="93"/>
        <v>0</v>
      </c>
      <c r="CC64" s="73">
        <f t="shared" si="93"/>
        <v>0</v>
      </c>
      <c r="CD64" s="73">
        <f t="shared" si="93"/>
        <v>0</v>
      </c>
      <c r="CE64" s="73">
        <f t="shared" si="93"/>
        <v>0</v>
      </c>
      <c r="CF64" s="73">
        <f t="shared" si="93"/>
        <v>0</v>
      </c>
      <c r="CG64" s="73"/>
      <c r="CH64" s="73"/>
      <c r="CI64" s="73"/>
      <c r="CJ64" s="73"/>
      <c r="CK64" s="73"/>
    </row>
    <row r="65" spans="1:89" s="7" customFormat="1" ht="23.25" hidden="1" customHeight="1">
      <c r="A65" s="9"/>
      <c r="B65" s="62"/>
      <c r="C65" s="9"/>
      <c r="D65" s="10"/>
      <c r="E65" s="9"/>
      <c r="F65" s="9"/>
      <c r="G65" s="9"/>
      <c r="H65" s="9"/>
      <c r="I65" s="25"/>
      <c r="J65" s="26" t="s">
        <v>23</v>
      </c>
      <c r="L65" s="73">
        <f t="shared" ref="L65:U65" si="94">COUNTIF(L4:L49,"ch wew MSWiA*")</f>
        <v>0</v>
      </c>
      <c r="M65" s="73">
        <f t="shared" si="94"/>
        <v>0</v>
      </c>
      <c r="N65" s="73">
        <f t="shared" si="94"/>
        <v>0</v>
      </c>
      <c r="O65" s="73">
        <f t="shared" si="94"/>
        <v>0</v>
      </c>
      <c r="P65" s="73">
        <f t="shared" si="94"/>
        <v>0</v>
      </c>
      <c r="Q65" s="73">
        <f t="shared" si="94"/>
        <v>0</v>
      </c>
      <c r="R65" s="73">
        <f t="shared" si="94"/>
        <v>0</v>
      </c>
      <c r="S65" s="73">
        <f t="shared" si="94"/>
        <v>0</v>
      </c>
      <c r="T65" s="73">
        <f t="shared" si="94"/>
        <v>0</v>
      </c>
      <c r="U65" s="73">
        <f t="shared" si="94"/>
        <v>0</v>
      </c>
      <c r="V65" s="73">
        <f t="shared" ref="V65:AX65" si="95">COUNTIF(V4:V50,"ch wew MSWiA*")</f>
        <v>0</v>
      </c>
      <c r="W65" s="73">
        <f t="shared" si="95"/>
        <v>0</v>
      </c>
      <c r="X65" s="73">
        <f t="shared" si="95"/>
        <v>0</v>
      </c>
      <c r="Y65" s="73">
        <f t="shared" si="95"/>
        <v>0</v>
      </c>
      <c r="Z65" s="73">
        <f t="shared" si="95"/>
        <v>0</v>
      </c>
      <c r="AA65" s="73">
        <f t="shared" si="95"/>
        <v>0</v>
      </c>
      <c r="AB65" s="73">
        <f t="shared" si="95"/>
        <v>0</v>
      </c>
      <c r="AC65" s="73">
        <f t="shared" si="95"/>
        <v>0</v>
      </c>
      <c r="AD65" s="73">
        <f t="shared" si="95"/>
        <v>0</v>
      </c>
      <c r="AE65" s="73">
        <f>COUNTIF(AE4:AE50,"ch wew MSWiA*")</f>
        <v>1</v>
      </c>
      <c r="AF65" s="73">
        <f>COUNTIF(AF4:AF50,"ch wew MSWiA*")</f>
        <v>1</v>
      </c>
      <c r="AG65" s="73">
        <f>COUNTIF(AG4:AG50,"ch wew MSWiA*")</f>
        <v>1</v>
      </c>
      <c r="AH65" s="73">
        <f>COUNTIF(AH4:AH50,"ch wew MSWiA*")</f>
        <v>1</v>
      </c>
      <c r="AI65" s="73">
        <f t="shared" si="95"/>
        <v>1</v>
      </c>
      <c r="AJ65" s="73">
        <f t="shared" si="95"/>
        <v>1</v>
      </c>
      <c r="AK65" s="73">
        <f t="shared" si="95"/>
        <v>1</v>
      </c>
      <c r="AL65" s="73">
        <f>COUNTIF(AL4:AL50,"ch wew MSWiA*")</f>
        <v>1</v>
      </c>
      <c r="AM65" s="73">
        <f t="shared" si="95"/>
        <v>1</v>
      </c>
      <c r="AN65" s="73">
        <f t="shared" si="95"/>
        <v>1</v>
      </c>
      <c r="AO65" s="73">
        <f t="shared" si="95"/>
        <v>1</v>
      </c>
      <c r="AP65" s="73">
        <f t="shared" si="95"/>
        <v>1</v>
      </c>
      <c r="AQ65" s="73">
        <f>COUNTIF(AQ4:AQ50,"ch wew MSWiA*")</f>
        <v>1</v>
      </c>
      <c r="AR65" s="73">
        <f>COUNTIF(AR4:AR50,"ch wew MSWiA*")</f>
        <v>1</v>
      </c>
      <c r="AS65" s="73">
        <f>COUNTIF(AS4:AS50,"ch wew MSWiA*")</f>
        <v>1</v>
      </c>
      <c r="AT65" s="73">
        <f t="shared" si="95"/>
        <v>1</v>
      </c>
      <c r="AU65" s="73">
        <f>COUNTIF(AU4:AU50,"ch wew MSWiA*")</f>
        <v>1</v>
      </c>
      <c r="AV65" s="73">
        <f t="shared" si="95"/>
        <v>1</v>
      </c>
      <c r="AW65" s="73">
        <f t="shared" si="95"/>
        <v>1</v>
      </c>
      <c r="AX65" s="73">
        <f t="shared" si="95"/>
        <v>1</v>
      </c>
      <c r="AY65" s="73">
        <f t="shared" ref="AY65:BJ65" si="96">COUNTIF(AY4:AY50,"ch wew MSWiA*")</f>
        <v>1</v>
      </c>
      <c r="AZ65" s="73">
        <f t="shared" si="96"/>
        <v>1</v>
      </c>
      <c r="BA65" s="73">
        <f t="shared" si="96"/>
        <v>1</v>
      </c>
      <c r="BB65" s="73">
        <f t="shared" si="96"/>
        <v>1</v>
      </c>
      <c r="BC65" s="73">
        <f>COUNTIF(BC4:BC50,"ch wew MSWiA*")</f>
        <v>1</v>
      </c>
      <c r="BD65" s="73">
        <f>COUNTIF(BD4:BD50,"ch wew MSWiA*")</f>
        <v>1</v>
      </c>
      <c r="BE65" s="73">
        <f>COUNTIF(BE4:BE50,"ch wew MSWiA*")</f>
        <v>1</v>
      </c>
      <c r="BF65" s="73">
        <f>COUNTIF(BF4:BF50,"ch wew MSWiA*")</f>
        <v>1</v>
      </c>
      <c r="BG65" s="73">
        <f>COUNTIF(BG4:BG50,"ch wew MSWiA*")</f>
        <v>1</v>
      </c>
      <c r="BH65" s="92">
        <f t="shared" si="96"/>
        <v>0</v>
      </c>
      <c r="BI65" s="73">
        <f t="shared" si="96"/>
        <v>0</v>
      </c>
      <c r="BJ65" s="73">
        <f t="shared" si="96"/>
        <v>1</v>
      </c>
      <c r="BK65" s="101"/>
      <c r="BL65" s="101"/>
      <c r="BM65" s="73"/>
      <c r="BN65" s="73">
        <f t="shared" ref="BN65:BY65" si="97">COUNTIF(BN4:BN50,"ch wew MSWiA*")</f>
        <v>0</v>
      </c>
      <c r="BO65" s="73">
        <f t="shared" si="97"/>
        <v>0</v>
      </c>
      <c r="BP65" s="73">
        <f t="shared" si="97"/>
        <v>0</v>
      </c>
      <c r="BQ65" s="73">
        <f>COUNTIF(BQ4:BQ50,"ch wew MSWiA*")</f>
        <v>0</v>
      </c>
      <c r="BR65" s="73">
        <f t="shared" si="97"/>
        <v>0</v>
      </c>
      <c r="BS65" s="73">
        <f t="shared" si="97"/>
        <v>0</v>
      </c>
      <c r="BT65" s="73">
        <f t="shared" si="97"/>
        <v>0</v>
      </c>
      <c r="BU65" s="73">
        <f t="shared" si="97"/>
        <v>0</v>
      </c>
      <c r="BV65" s="73">
        <f t="shared" si="97"/>
        <v>0</v>
      </c>
      <c r="BW65" s="73">
        <f t="shared" si="97"/>
        <v>0</v>
      </c>
      <c r="BX65" s="73">
        <f t="shared" si="97"/>
        <v>0</v>
      </c>
      <c r="BY65" s="73">
        <f t="shared" si="97"/>
        <v>0</v>
      </c>
      <c r="BZ65" s="73">
        <f t="shared" ref="BZ65:CF65" si="98">COUNTIF(BZ4:BZ50,"ch wew MSWiA*")</f>
        <v>0</v>
      </c>
      <c r="CA65" s="73">
        <f t="shared" si="98"/>
        <v>0</v>
      </c>
      <c r="CB65" s="73">
        <f t="shared" si="98"/>
        <v>0</v>
      </c>
      <c r="CC65" s="73">
        <f t="shared" si="98"/>
        <v>0</v>
      </c>
      <c r="CD65" s="73">
        <f t="shared" si="98"/>
        <v>0</v>
      </c>
      <c r="CE65" s="73">
        <f t="shared" si="98"/>
        <v>0</v>
      </c>
      <c r="CF65" s="73">
        <f t="shared" si="98"/>
        <v>0</v>
      </c>
      <c r="CG65" s="73"/>
      <c r="CH65" s="73"/>
      <c r="CI65" s="73"/>
      <c r="CJ65" s="73"/>
      <c r="CK65" s="73"/>
    </row>
    <row r="66" spans="1:89" s="7" customFormat="1" ht="23.25" hidden="1" customHeight="1">
      <c r="A66" s="9"/>
      <c r="B66" s="62"/>
      <c r="C66" s="9"/>
      <c r="D66" s="10"/>
      <c r="E66" s="9"/>
      <c r="F66" s="9"/>
      <c r="G66" s="9"/>
      <c r="H66" s="9"/>
      <c r="I66" s="25"/>
      <c r="J66" s="26" t="s">
        <v>24</v>
      </c>
      <c r="L66" s="73">
        <f t="shared" ref="L66:U66" si="99">COUNTIF(L4:L49,"ch wew kardio'*")</f>
        <v>0</v>
      </c>
      <c r="M66" s="73">
        <f t="shared" si="99"/>
        <v>0</v>
      </c>
      <c r="N66" s="73">
        <f t="shared" si="99"/>
        <v>0</v>
      </c>
      <c r="O66" s="73">
        <f t="shared" si="99"/>
        <v>0</v>
      </c>
      <c r="P66" s="73">
        <f t="shared" si="99"/>
        <v>0</v>
      </c>
      <c r="Q66" s="73">
        <f t="shared" si="99"/>
        <v>0</v>
      </c>
      <c r="R66" s="73">
        <f t="shared" si="99"/>
        <v>0</v>
      </c>
      <c r="S66" s="73">
        <f t="shared" si="99"/>
        <v>0</v>
      </c>
      <c r="T66" s="73">
        <f t="shared" si="99"/>
        <v>0</v>
      </c>
      <c r="U66" s="73">
        <f t="shared" si="99"/>
        <v>0</v>
      </c>
      <c r="V66" s="73">
        <f>COUNTIF(V4:V50,"ch wew kardio'*")</f>
        <v>0</v>
      </c>
      <c r="W66" s="73">
        <f>COUNTIF(W4:W50,"ch wew kardio'*")</f>
        <v>0</v>
      </c>
      <c r="X66" s="73">
        <f>COUNTIF(X4:X50,"ch wew kardio'*")</f>
        <v>0</v>
      </c>
      <c r="Y66" s="73">
        <f>COUNTIF(Y4:Y50,"ch wew kardio'*")</f>
        <v>0</v>
      </c>
      <c r="Z66" s="73">
        <f>COUNTIF(Z4:Z50,"ch wew kardio'*")</f>
        <v>0</v>
      </c>
      <c r="AA66" s="73">
        <f>COUNTIF(AA4:AA50,"ch wew kardio *")</f>
        <v>3</v>
      </c>
      <c r="AB66" s="73">
        <f t="shared" ref="AB66:AX66" si="100">COUNTIF(AB4:AB50,"ch wew kardio'*")</f>
        <v>0</v>
      </c>
      <c r="AC66" s="73">
        <f t="shared" si="100"/>
        <v>0</v>
      </c>
      <c r="AD66" s="73">
        <f t="shared" si="100"/>
        <v>0</v>
      </c>
      <c r="AE66" s="73">
        <f>COUNTIF(AE4:AE50,"ch wew kardio'*")</f>
        <v>0</v>
      </c>
      <c r="AF66" s="73">
        <f>COUNTIF(AF4:AF50,"ch wew kardio'*")</f>
        <v>0</v>
      </c>
      <c r="AG66" s="73">
        <f>COUNTIF(AG4:AG50,"ch wew kardio'*")</f>
        <v>0</v>
      </c>
      <c r="AH66" s="73">
        <f>COUNTIF(AH4:AH50,"ch wew kardio'*")</f>
        <v>0</v>
      </c>
      <c r="AI66" s="73">
        <f t="shared" si="100"/>
        <v>0</v>
      </c>
      <c r="AJ66" s="73">
        <f t="shared" si="100"/>
        <v>0</v>
      </c>
      <c r="AK66" s="73">
        <f t="shared" si="100"/>
        <v>0</v>
      </c>
      <c r="AL66" s="73">
        <f>COUNTIF(AL4:AL50,"ch wew kardio'*")</f>
        <v>0</v>
      </c>
      <c r="AM66" s="73">
        <f t="shared" si="100"/>
        <v>0</v>
      </c>
      <c r="AN66" s="73">
        <f t="shared" si="100"/>
        <v>0</v>
      </c>
      <c r="AO66" s="73">
        <f t="shared" si="100"/>
        <v>0</v>
      </c>
      <c r="AP66" s="73">
        <f t="shared" si="100"/>
        <v>0</v>
      </c>
      <c r="AQ66" s="73">
        <f>COUNTIF(AQ4:AQ50,"ch wew kardio'*")</f>
        <v>0</v>
      </c>
      <c r="AR66" s="73">
        <f>COUNTIF(AR4:AR50,"ch wew kardio'*")</f>
        <v>0</v>
      </c>
      <c r="AS66" s="73">
        <f>COUNTIF(AS4:AS50,"ch wew kardio'*")</f>
        <v>0</v>
      </c>
      <c r="AT66" s="73">
        <f t="shared" si="100"/>
        <v>0</v>
      </c>
      <c r="AU66" s="73">
        <f>COUNTIF(AU4:AU50,"ch wew kardio'*")</f>
        <v>0</v>
      </c>
      <c r="AV66" s="73">
        <f t="shared" si="100"/>
        <v>0</v>
      </c>
      <c r="AW66" s="73">
        <f t="shared" si="100"/>
        <v>0</v>
      </c>
      <c r="AX66" s="73">
        <f t="shared" si="100"/>
        <v>0</v>
      </c>
      <c r="AY66" s="73">
        <f t="shared" ref="AY66:BJ66" si="101">COUNTIF(AY4:AY50,"ch wew kardio'*")</f>
        <v>0</v>
      </c>
      <c r="AZ66" s="73">
        <f t="shared" si="101"/>
        <v>0</v>
      </c>
      <c r="BA66" s="73">
        <f t="shared" si="101"/>
        <v>0</v>
      </c>
      <c r="BB66" s="73">
        <f t="shared" si="101"/>
        <v>0</v>
      </c>
      <c r="BC66" s="73">
        <f>COUNTIF(BC4:BC50,"ch wew kardio'*")</f>
        <v>0</v>
      </c>
      <c r="BD66" s="73">
        <f>COUNTIF(BD4:BD50,"ch wew kardio'*")</f>
        <v>0</v>
      </c>
      <c r="BE66" s="73">
        <f>COUNTIF(BE4:BE50,"ch wew kardio'*")</f>
        <v>0</v>
      </c>
      <c r="BF66" s="73">
        <f>COUNTIF(BF4:BF50,"ch wew kardio'*")</f>
        <v>0</v>
      </c>
      <c r="BG66" s="73">
        <f>COUNTIF(BG4:BG50,"ch wew kardio'*")</f>
        <v>0</v>
      </c>
      <c r="BH66" s="92">
        <f t="shared" si="101"/>
        <v>0</v>
      </c>
      <c r="BI66" s="73">
        <f t="shared" si="101"/>
        <v>0</v>
      </c>
      <c r="BJ66" s="73">
        <f t="shared" si="101"/>
        <v>0</v>
      </c>
      <c r="BK66" s="101"/>
      <c r="BL66" s="101"/>
      <c r="BM66" s="73"/>
      <c r="BN66" s="73">
        <f t="shared" ref="BN66:BY66" si="102">COUNTIF(BN4:BN50,"ch wew kardio'*")</f>
        <v>0</v>
      </c>
      <c r="BO66" s="73">
        <f t="shared" si="102"/>
        <v>0</v>
      </c>
      <c r="BP66" s="73">
        <f t="shared" si="102"/>
        <v>0</v>
      </c>
      <c r="BQ66" s="73">
        <f>COUNTIF(BQ4:BQ50,"ch wew kardio'*")</f>
        <v>0</v>
      </c>
      <c r="BR66" s="73">
        <f t="shared" si="102"/>
        <v>0</v>
      </c>
      <c r="BS66" s="73">
        <f t="shared" si="102"/>
        <v>0</v>
      </c>
      <c r="BT66" s="73">
        <f t="shared" si="102"/>
        <v>0</v>
      </c>
      <c r="BU66" s="73">
        <f t="shared" si="102"/>
        <v>0</v>
      </c>
      <c r="BV66" s="73">
        <f t="shared" si="102"/>
        <v>0</v>
      </c>
      <c r="BW66" s="73">
        <f t="shared" si="102"/>
        <v>0</v>
      </c>
      <c r="BX66" s="73">
        <f t="shared" si="102"/>
        <v>0</v>
      </c>
      <c r="BY66" s="73">
        <f t="shared" si="102"/>
        <v>0</v>
      </c>
      <c r="BZ66" s="73">
        <f t="shared" ref="BZ66:CF66" si="103">COUNTIF(BZ4:BZ50,"ch wew kardio'*")</f>
        <v>0</v>
      </c>
      <c r="CA66" s="73">
        <f t="shared" si="103"/>
        <v>0</v>
      </c>
      <c r="CB66" s="73">
        <f t="shared" si="103"/>
        <v>0</v>
      </c>
      <c r="CC66" s="73">
        <f t="shared" si="103"/>
        <v>0</v>
      </c>
      <c r="CD66" s="73">
        <f t="shared" si="103"/>
        <v>0</v>
      </c>
      <c r="CE66" s="73">
        <f t="shared" si="103"/>
        <v>0</v>
      </c>
      <c r="CF66" s="73">
        <f t="shared" si="103"/>
        <v>0</v>
      </c>
      <c r="CG66" s="73"/>
      <c r="CH66" s="73"/>
      <c r="CI66" s="73"/>
      <c r="CJ66" s="73"/>
      <c r="CK66" s="73"/>
    </row>
    <row r="67" spans="1:89" s="9" customFormat="1" ht="23.25" hidden="1" customHeight="1">
      <c r="B67" s="62"/>
      <c r="D67" s="10"/>
      <c r="I67" s="11"/>
      <c r="J67" s="21" t="s">
        <v>25</v>
      </c>
      <c r="L67" s="66">
        <f t="shared" ref="L67:U67" si="104">COUNTIF(L4:L49,"ch wew  REUM*")</f>
        <v>1</v>
      </c>
      <c r="M67" s="66">
        <f t="shared" si="104"/>
        <v>2</v>
      </c>
      <c r="N67" s="66">
        <f t="shared" si="104"/>
        <v>2</v>
      </c>
      <c r="O67" s="66">
        <f t="shared" si="104"/>
        <v>2</v>
      </c>
      <c r="P67" s="66">
        <f t="shared" si="104"/>
        <v>2</v>
      </c>
      <c r="Q67" s="66">
        <f t="shared" si="104"/>
        <v>3</v>
      </c>
      <c r="R67" s="66">
        <f t="shared" si="104"/>
        <v>1</v>
      </c>
      <c r="S67" s="66">
        <f t="shared" si="104"/>
        <v>2</v>
      </c>
      <c r="T67" s="66">
        <f t="shared" si="104"/>
        <v>2</v>
      </c>
      <c r="U67" s="66">
        <f t="shared" si="104"/>
        <v>3</v>
      </c>
      <c r="V67" s="66">
        <f t="shared" ref="V67:AX67" si="105">COUNTIF(V4:V50,"ch wew  REUM*")</f>
        <v>3</v>
      </c>
      <c r="W67" s="66">
        <f t="shared" si="105"/>
        <v>2</v>
      </c>
      <c r="X67" s="66">
        <f t="shared" si="105"/>
        <v>3</v>
      </c>
      <c r="Y67" s="66">
        <f t="shared" si="105"/>
        <v>3</v>
      </c>
      <c r="Z67" s="66">
        <f t="shared" si="105"/>
        <v>3</v>
      </c>
      <c r="AA67" s="66">
        <f t="shared" si="105"/>
        <v>3</v>
      </c>
      <c r="AB67" s="66">
        <f t="shared" si="105"/>
        <v>2</v>
      </c>
      <c r="AC67" s="66">
        <f t="shared" si="105"/>
        <v>3</v>
      </c>
      <c r="AD67" s="66">
        <f t="shared" si="105"/>
        <v>3</v>
      </c>
      <c r="AE67" s="66">
        <f>COUNTIF(AE4:AE50,"ch wew  REUM*")</f>
        <v>3</v>
      </c>
      <c r="AF67" s="66">
        <f>COUNTIF(AF4:AF50,"ch wew  REUM*")</f>
        <v>4</v>
      </c>
      <c r="AG67" s="66">
        <f>COUNTIF(AG4:AG50,"ch wew  REUM*")</f>
        <v>4</v>
      </c>
      <c r="AH67" s="66">
        <f>COUNTIF(AH4:AH50,"ch wew  REUM*")</f>
        <v>3</v>
      </c>
      <c r="AI67" s="66">
        <f t="shared" si="105"/>
        <v>4</v>
      </c>
      <c r="AJ67" s="66">
        <f t="shared" si="105"/>
        <v>4</v>
      </c>
      <c r="AK67" s="66">
        <f t="shared" si="105"/>
        <v>3</v>
      </c>
      <c r="AL67" s="66">
        <f>COUNTIF(AL4:AL50,"ch wew  REUM*")</f>
        <v>4</v>
      </c>
      <c r="AM67" s="66">
        <f t="shared" si="105"/>
        <v>3</v>
      </c>
      <c r="AN67" s="66">
        <f t="shared" si="105"/>
        <v>4</v>
      </c>
      <c r="AO67" s="66">
        <f t="shared" si="105"/>
        <v>3</v>
      </c>
      <c r="AP67" s="66">
        <f t="shared" si="105"/>
        <v>3</v>
      </c>
      <c r="AQ67" s="66">
        <f>COUNTIF(AQ4:AQ50,"ch wew  REUM*")</f>
        <v>3</v>
      </c>
      <c r="AR67" s="66">
        <f>COUNTIF(AR4:AR50,"ch wew  REUM*")</f>
        <v>3</v>
      </c>
      <c r="AS67" s="66">
        <f>COUNTIF(AS4:AS50,"ch wew  REUM*")</f>
        <v>2</v>
      </c>
      <c r="AT67" s="66">
        <f t="shared" si="105"/>
        <v>2</v>
      </c>
      <c r="AU67" s="66">
        <f>COUNTIF(AU4:AU50,"ch wew  REUM*")</f>
        <v>2</v>
      </c>
      <c r="AV67" s="66">
        <f t="shared" si="105"/>
        <v>2</v>
      </c>
      <c r="AW67" s="66">
        <f t="shared" si="105"/>
        <v>2</v>
      </c>
      <c r="AX67" s="66">
        <f t="shared" si="105"/>
        <v>2</v>
      </c>
      <c r="AY67" s="66">
        <f t="shared" ref="AY67:BJ67" si="106">COUNTIF(AY4:AY50,"ch wew  REUM*")</f>
        <v>1</v>
      </c>
      <c r="AZ67" s="66">
        <f t="shared" si="106"/>
        <v>3</v>
      </c>
      <c r="BA67" s="66">
        <f t="shared" si="106"/>
        <v>3</v>
      </c>
      <c r="BB67" s="66">
        <f t="shared" si="106"/>
        <v>3</v>
      </c>
      <c r="BC67" s="66">
        <f>COUNTIF(BC4:BC50,"ch wew  REUM*")</f>
        <v>3</v>
      </c>
      <c r="BD67" s="66">
        <f>COUNTIF(BD4:BD50,"ch wew  REUM*")</f>
        <v>3</v>
      </c>
      <c r="BE67" s="66">
        <f>COUNTIF(BE4:BE50,"ch wew  REUM*")</f>
        <v>2</v>
      </c>
      <c r="BF67" s="66">
        <f>COUNTIF(BF4:BF50,"ch wew  REUM*")</f>
        <v>2</v>
      </c>
      <c r="BG67" s="66">
        <f>COUNTIF(BG4:BG50,"ch wew  REUM*")</f>
        <v>2</v>
      </c>
      <c r="BH67" s="92">
        <f t="shared" si="106"/>
        <v>0</v>
      </c>
      <c r="BI67" s="66">
        <f t="shared" si="106"/>
        <v>0</v>
      </c>
      <c r="BJ67" s="66">
        <f t="shared" si="106"/>
        <v>1</v>
      </c>
      <c r="BK67" s="101"/>
      <c r="BL67" s="101"/>
      <c r="BM67" s="66"/>
      <c r="BN67" s="66">
        <f t="shared" ref="BN67:BY67" si="107">COUNTIF(BN4:BN50,"ch wew  REUM*")</f>
        <v>0</v>
      </c>
      <c r="BO67" s="66">
        <f t="shared" si="107"/>
        <v>0</v>
      </c>
      <c r="BP67" s="66">
        <f t="shared" si="107"/>
        <v>0</v>
      </c>
      <c r="BQ67" s="66">
        <f>COUNTIF(BQ4:BQ50,"ch wew  REUM*")</f>
        <v>0</v>
      </c>
      <c r="BR67" s="66">
        <f t="shared" si="107"/>
        <v>0</v>
      </c>
      <c r="BS67" s="66">
        <f t="shared" si="107"/>
        <v>0</v>
      </c>
      <c r="BT67" s="66">
        <f t="shared" si="107"/>
        <v>0</v>
      </c>
      <c r="BU67" s="66">
        <f t="shared" si="107"/>
        <v>0</v>
      </c>
      <c r="BV67" s="66">
        <f t="shared" si="107"/>
        <v>0</v>
      </c>
      <c r="BW67" s="66">
        <f t="shared" si="107"/>
        <v>0</v>
      </c>
      <c r="BX67" s="66">
        <f t="shared" si="107"/>
        <v>0</v>
      </c>
      <c r="BY67" s="66">
        <f t="shared" si="107"/>
        <v>0</v>
      </c>
      <c r="BZ67" s="66">
        <f t="shared" ref="BZ67:CF67" si="108">COUNTIF(BZ4:BZ50,"ch wew  REUM*")</f>
        <v>0</v>
      </c>
      <c r="CA67" s="66">
        <f t="shared" si="108"/>
        <v>0</v>
      </c>
      <c r="CB67" s="66">
        <f t="shared" si="108"/>
        <v>0</v>
      </c>
      <c r="CC67" s="66">
        <f t="shared" si="108"/>
        <v>0</v>
      </c>
      <c r="CD67" s="66">
        <f t="shared" si="108"/>
        <v>0</v>
      </c>
      <c r="CE67" s="66">
        <f t="shared" si="108"/>
        <v>0</v>
      </c>
      <c r="CF67" s="66">
        <f t="shared" si="108"/>
        <v>0</v>
      </c>
      <c r="CG67" s="66"/>
      <c r="CH67" s="66"/>
      <c r="CI67" s="66"/>
      <c r="CJ67" s="66"/>
      <c r="CK67" s="66"/>
    </row>
    <row r="68" spans="1:89" s="9" customFormat="1" ht="23.25" hidden="1" customHeight="1">
      <c r="B68" s="62"/>
      <c r="D68" s="10"/>
      <c r="I68" s="11"/>
      <c r="J68" s="21" t="s">
        <v>26</v>
      </c>
      <c r="K68" s="27"/>
      <c r="L68" s="66">
        <f t="shared" ref="L68:U68" si="109">COUNTIF(L4:L49,"ch wew NEFRO 6x45*")</f>
        <v>0</v>
      </c>
      <c r="M68" s="66">
        <f t="shared" si="109"/>
        <v>0</v>
      </c>
      <c r="N68" s="66">
        <f t="shared" si="109"/>
        <v>0</v>
      </c>
      <c r="O68" s="66">
        <f t="shared" si="109"/>
        <v>0</v>
      </c>
      <c r="P68" s="66">
        <f t="shared" si="109"/>
        <v>0</v>
      </c>
      <c r="Q68" s="66">
        <f t="shared" si="109"/>
        <v>0</v>
      </c>
      <c r="R68" s="66">
        <f t="shared" si="109"/>
        <v>0</v>
      </c>
      <c r="S68" s="66">
        <f t="shared" si="109"/>
        <v>0</v>
      </c>
      <c r="T68" s="66">
        <f t="shared" si="109"/>
        <v>0</v>
      </c>
      <c r="U68" s="66">
        <f t="shared" si="109"/>
        <v>0</v>
      </c>
      <c r="V68" s="66">
        <f t="shared" ref="V68:AP68" si="110">COUNTIF(V4:V50,"ch wew NEFRO 6x45*")</f>
        <v>0</v>
      </c>
      <c r="W68" s="66">
        <f t="shared" si="110"/>
        <v>0</v>
      </c>
      <c r="X68" s="66">
        <f t="shared" si="110"/>
        <v>0</v>
      </c>
      <c r="Y68" s="66">
        <f t="shared" si="110"/>
        <v>0</v>
      </c>
      <c r="Z68" s="66">
        <f t="shared" si="110"/>
        <v>0</v>
      </c>
      <c r="AA68" s="66">
        <f t="shared" si="110"/>
        <v>0</v>
      </c>
      <c r="AB68" s="66">
        <f t="shared" si="110"/>
        <v>0</v>
      </c>
      <c r="AC68" s="66">
        <f t="shared" si="110"/>
        <v>0</v>
      </c>
      <c r="AD68" s="66">
        <f t="shared" si="110"/>
        <v>0</v>
      </c>
      <c r="AE68" s="66">
        <f>COUNTIF(AE4:AE50,"ch wew NEFRO 6x45*")</f>
        <v>0</v>
      </c>
      <c r="AF68" s="66">
        <f>COUNTIF(AF4:AF50,"ch wew NEFRO 6x45*")</f>
        <v>0</v>
      </c>
      <c r="AG68" s="66">
        <f>COUNTIF(AG4:AG50,"ch wew NEFRO 6x45*")</f>
        <v>0</v>
      </c>
      <c r="AH68" s="66">
        <f>COUNTIF(AH4:AH50,"ch wew NEFRO 6x45*")</f>
        <v>0</v>
      </c>
      <c r="AI68" s="66">
        <f t="shared" si="110"/>
        <v>0</v>
      </c>
      <c r="AJ68" s="66">
        <f t="shared" si="110"/>
        <v>0</v>
      </c>
      <c r="AK68" s="66">
        <f t="shared" si="110"/>
        <v>0</v>
      </c>
      <c r="AL68" s="66">
        <f>COUNTIF(AL4:AL50,"ch wew NEFRO 6x45*")</f>
        <v>0</v>
      </c>
      <c r="AM68" s="66">
        <f t="shared" si="110"/>
        <v>0</v>
      </c>
      <c r="AN68" s="66">
        <f t="shared" si="110"/>
        <v>0</v>
      </c>
      <c r="AO68" s="66">
        <f t="shared" si="110"/>
        <v>0</v>
      </c>
      <c r="AP68" s="66">
        <f t="shared" si="110"/>
        <v>0</v>
      </c>
      <c r="AQ68" s="66">
        <f>COUNTIF(AQ4:AQ50,"ch wew NEFRO 6x45*")</f>
        <v>0</v>
      </c>
      <c r="AR68" s="66">
        <f>COUNTIF(AR4:AR50,"ch wew NEFRO 6x45*")</f>
        <v>0</v>
      </c>
      <c r="AS68" s="66">
        <f>COUNTIF(AS4:AS50,"ch wew NEFRO 6x45*")</f>
        <v>0</v>
      </c>
      <c r="AT68" s="66">
        <f t="shared" ref="AT68:AV68" si="111">COUNTIF(AT4:AT50,"ch wew NEFRO 6x45*")</f>
        <v>0</v>
      </c>
      <c r="AU68" s="66">
        <f>COUNTIF(AU4:AU50,"ch wew NEFRO 6x45*")</f>
        <v>0</v>
      </c>
      <c r="AV68" s="66">
        <f t="shared" si="111"/>
        <v>0</v>
      </c>
      <c r="AW68" s="66">
        <f t="shared" ref="AW68:BJ68" si="112">COUNTIF(AW4:AW50,"ch wew NEFRO 6x45*")</f>
        <v>0</v>
      </c>
      <c r="AX68" s="66">
        <f t="shared" si="112"/>
        <v>0</v>
      </c>
      <c r="AY68" s="66">
        <f t="shared" si="112"/>
        <v>0</v>
      </c>
      <c r="AZ68" s="66">
        <f t="shared" si="112"/>
        <v>0</v>
      </c>
      <c r="BA68" s="66">
        <f t="shared" si="112"/>
        <v>0</v>
      </c>
      <c r="BB68" s="66">
        <f t="shared" si="112"/>
        <v>0</v>
      </c>
      <c r="BC68" s="66">
        <f>COUNTIF(BC4:BC50,"ch wew NEFRO 6x45*")</f>
        <v>0</v>
      </c>
      <c r="BD68" s="66">
        <f>COUNTIF(BD4:BD50,"ch wew NEFRO 6x45*")</f>
        <v>0</v>
      </c>
      <c r="BE68" s="66">
        <f>COUNTIF(BE4:BE50,"ch wew NEFRO 6x45*")</f>
        <v>0</v>
      </c>
      <c r="BF68" s="66">
        <f>COUNTIF(BF4:BF50,"ch wew NEFRO 6x45*")</f>
        <v>0</v>
      </c>
      <c r="BG68" s="66">
        <f>COUNTIF(BG4:BG50,"ch wew NEFRO 6x45*")</f>
        <v>0</v>
      </c>
      <c r="BH68" s="92">
        <f t="shared" si="112"/>
        <v>0</v>
      </c>
      <c r="BI68" s="66">
        <f t="shared" si="112"/>
        <v>0</v>
      </c>
      <c r="BJ68" s="66">
        <f t="shared" si="112"/>
        <v>0</v>
      </c>
      <c r="BK68" s="101"/>
      <c r="BL68" s="101"/>
      <c r="BM68" s="66"/>
      <c r="BN68" s="66">
        <f t="shared" ref="BN68" si="113">COUNTIF(BN4:BN50,"ch wew NEFRO 6x45*")</f>
        <v>0</v>
      </c>
      <c r="BO68" s="66">
        <f>COUNTIF(BO4:BO50,"ch wew NEFRO 6x45*")</f>
        <v>0</v>
      </c>
      <c r="BP68" s="66">
        <f>COUNTIF(BP4:BP50,"ch wew NEFRO 6x45*")</f>
        <v>0</v>
      </c>
      <c r="BQ68" s="66">
        <f>COUNTIF(BQ4:BQ50,"ch wew NEFRO 6x45*")</f>
        <v>0</v>
      </c>
      <c r="BR68" s="66">
        <f t="shared" ref="BR68:BS68" si="114">COUNTIF(BR4:BR50,"ch wew NEFRO 6x45*")</f>
        <v>0</v>
      </c>
      <c r="BS68" s="66">
        <f t="shared" si="114"/>
        <v>0</v>
      </c>
      <c r="BT68" s="66">
        <f>COUNTIF(BT4:BT50,"ch wew NEFRO 6x45*")</f>
        <v>0</v>
      </c>
      <c r="BU68" s="66">
        <f>COUNTIF(BU4:BU50,"ch wew NEFRO 6x45*")</f>
        <v>0</v>
      </c>
      <c r="BV68" s="66">
        <f t="shared" ref="BV68:BX68" si="115">COUNTIF(BV4:BV50,"ch wew NEFRO 6x45*")</f>
        <v>0</v>
      </c>
      <c r="BW68" s="66">
        <f t="shared" si="115"/>
        <v>0</v>
      </c>
      <c r="BX68" s="66">
        <f t="shared" si="115"/>
        <v>0</v>
      </c>
      <c r="BY68" s="66">
        <f>COUNTIF(BY4:BY50,"ch wew NEFRO 6x45*")</f>
        <v>0</v>
      </c>
      <c r="BZ68" s="66">
        <f>COUNTIF(BZ4:BZ50,"ch wew NEFRO 6x45*")</f>
        <v>0</v>
      </c>
      <c r="CA68" s="66">
        <f t="shared" ref="CA68:CC68" si="116">COUNTIF(CA4:CA50,"ch wew NEFRO 6x45*")</f>
        <v>0</v>
      </c>
      <c r="CB68" s="66">
        <f t="shared" si="116"/>
        <v>0</v>
      </c>
      <c r="CC68" s="66">
        <f t="shared" si="116"/>
        <v>0</v>
      </c>
      <c r="CD68" s="66">
        <f>COUNTIF(CD4:CD50,"ch wew NEFRO 6x45*")</f>
        <v>0</v>
      </c>
      <c r="CE68" s="66">
        <f>COUNTIF(CE4:CE50,"ch wew NEFRO 6x45*")</f>
        <v>0</v>
      </c>
      <c r="CF68" s="66">
        <f t="shared" ref="CF68" si="117">COUNTIF(CF4:CF50,"ch wew NEFRO 6x45*")</f>
        <v>0</v>
      </c>
      <c r="CG68" s="66"/>
      <c r="CH68" s="66"/>
      <c r="CI68" s="66"/>
      <c r="CJ68" s="66"/>
      <c r="CK68" s="66"/>
    </row>
    <row r="69" spans="1:89" s="9" customFormat="1" ht="23.25" hidden="1" customHeight="1">
      <c r="B69" s="62"/>
      <c r="D69" s="10"/>
      <c r="I69" s="11"/>
      <c r="J69" s="21" t="s">
        <v>27</v>
      </c>
      <c r="K69"/>
      <c r="L69" s="66">
        <f t="shared" ref="L69:U69" si="118">COUNTIF(L4:L49,"chir dzieci*")</f>
        <v>0</v>
      </c>
      <c r="M69" s="66">
        <f t="shared" si="118"/>
        <v>0</v>
      </c>
      <c r="N69" s="66">
        <f t="shared" si="118"/>
        <v>1</v>
      </c>
      <c r="O69" s="66">
        <f t="shared" si="118"/>
        <v>1</v>
      </c>
      <c r="P69" s="66">
        <f t="shared" si="118"/>
        <v>2</v>
      </c>
      <c r="Q69" s="66">
        <f t="shared" si="118"/>
        <v>2</v>
      </c>
      <c r="R69" s="66">
        <f t="shared" si="118"/>
        <v>2</v>
      </c>
      <c r="S69" s="66">
        <f t="shared" si="118"/>
        <v>2</v>
      </c>
      <c r="T69" s="66">
        <f t="shared" si="118"/>
        <v>2</v>
      </c>
      <c r="U69" s="66">
        <f t="shared" si="118"/>
        <v>2</v>
      </c>
      <c r="V69" s="66">
        <f t="shared" ref="V69:AP69" si="119">COUNTIF(V4:V50,"chir dzieci*")</f>
        <v>2</v>
      </c>
      <c r="W69" s="66">
        <f t="shared" si="119"/>
        <v>2</v>
      </c>
      <c r="X69" s="66">
        <f t="shared" si="119"/>
        <v>3</v>
      </c>
      <c r="Y69" s="66">
        <f t="shared" si="119"/>
        <v>3</v>
      </c>
      <c r="Z69" s="66">
        <f t="shared" si="119"/>
        <v>2</v>
      </c>
      <c r="AA69" s="66">
        <f t="shared" si="119"/>
        <v>2</v>
      </c>
      <c r="AB69" s="66">
        <f t="shared" si="119"/>
        <v>2</v>
      </c>
      <c r="AC69" s="66">
        <f t="shared" si="119"/>
        <v>2</v>
      </c>
      <c r="AD69" s="66">
        <f t="shared" si="119"/>
        <v>1</v>
      </c>
      <c r="AE69" s="66">
        <f>COUNTIF(AE4:AE50,"chir dzieci*")</f>
        <v>2</v>
      </c>
      <c r="AF69" s="66">
        <f>COUNTIF(AF4:AF50,"chir dzieci*")</f>
        <v>2</v>
      </c>
      <c r="AG69" s="66">
        <f>COUNTIF(AG4:AG50,"chir dzieci*")</f>
        <v>2</v>
      </c>
      <c r="AH69" s="66">
        <f>COUNTIF(AH4:AH50,"chir dzieci*")</f>
        <v>3</v>
      </c>
      <c r="AI69" s="66">
        <f t="shared" si="119"/>
        <v>2</v>
      </c>
      <c r="AJ69" s="66">
        <f t="shared" si="119"/>
        <v>3</v>
      </c>
      <c r="AK69" s="66">
        <f t="shared" si="119"/>
        <v>3</v>
      </c>
      <c r="AL69" s="66">
        <f>COUNTIF(AL4:AL50,"chir dzieci*")</f>
        <v>2</v>
      </c>
      <c r="AM69" s="66">
        <f t="shared" si="119"/>
        <v>3</v>
      </c>
      <c r="AN69" s="66">
        <f t="shared" si="119"/>
        <v>3</v>
      </c>
      <c r="AO69" s="66">
        <f t="shared" si="119"/>
        <v>2</v>
      </c>
      <c r="AP69" s="66">
        <f t="shared" si="119"/>
        <v>2</v>
      </c>
      <c r="AQ69" s="66">
        <f>COUNTIF(AQ4:AQ50,"chir dzieci*")</f>
        <v>2</v>
      </c>
      <c r="AR69" s="66">
        <f>COUNTIF(AR4:AR50,"chir dzieci*")</f>
        <v>1</v>
      </c>
      <c r="AS69" s="66">
        <f>COUNTIF(AS4:AS50,"chir dzieci*")</f>
        <v>1</v>
      </c>
      <c r="AT69" s="66">
        <f t="shared" ref="AT69:AV69" si="120">COUNTIF(AT4:AT50,"chir dzieci*")</f>
        <v>2</v>
      </c>
      <c r="AU69" s="66">
        <f>COUNTIF(AU4:AU50,"chir dzieci*")</f>
        <v>2</v>
      </c>
      <c r="AV69" s="66">
        <f t="shared" si="120"/>
        <v>1</v>
      </c>
      <c r="AW69" s="66">
        <f t="shared" ref="AW69:BJ69" si="121">COUNTIF(AW4:AW50,"chir dzieci*")</f>
        <v>2</v>
      </c>
      <c r="AX69" s="66">
        <f t="shared" si="121"/>
        <v>2</v>
      </c>
      <c r="AY69" s="66">
        <f t="shared" si="121"/>
        <v>1</v>
      </c>
      <c r="AZ69" s="66">
        <f t="shared" si="121"/>
        <v>2</v>
      </c>
      <c r="BA69" s="66">
        <f t="shared" si="121"/>
        <v>2</v>
      </c>
      <c r="BB69" s="66">
        <f t="shared" si="121"/>
        <v>2</v>
      </c>
      <c r="BC69" s="66">
        <f>COUNTIF(BC4:BC50,"chir dzieci*")</f>
        <v>2</v>
      </c>
      <c r="BD69" s="66">
        <f>COUNTIF(BD4:BD50,"chir dzieci*")</f>
        <v>2</v>
      </c>
      <c r="BE69" s="66">
        <f>COUNTIF(BE4:BE50,"chir dzieci*")</f>
        <v>2</v>
      </c>
      <c r="BF69" s="66">
        <f>COUNTIF(BF4:BF50,"chir dzieci*")</f>
        <v>2</v>
      </c>
      <c r="BG69" s="66">
        <f>COUNTIF(BG4:BG50,"chir dzieci*")</f>
        <v>2</v>
      </c>
      <c r="BH69" s="92">
        <f t="shared" si="121"/>
        <v>0</v>
      </c>
      <c r="BI69" s="66">
        <f t="shared" si="121"/>
        <v>0</v>
      </c>
      <c r="BJ69" s="66">
        <f t="shared" si="121"/>
        <v>2</v>
      </c>
      <c r="BK69" s="101"/>
      <c r="BL69" s="101"/>
      <c r="BM69" s="66"/>
      <c r="BN69" s="66">
        <f t="shared" ref="BN69" si="122">COUNTIF(BN4:BN50,"chir dzieci*")</f>
        <v>0</v>
      </c>
      <c r="BO69" s="66">
        <f>COUNTIF(BO4:BO50,"chir dzieci*")</f>
        <v>0</v>
      </c>
      <c r="BP69" s="66">
        <f>COUNTIF(BP4:BP50,"chir dzieci*")</f>
        <v>0</v>
      </c>
      <c r="BQ69" s="66">
        <f>COUNTIF(BQ4:BQ50,"chir dzieci*")</f>
        <v>0</v>
      </c>
      <c r="BR69" s="66">
        <f t="shared" ref="BR69:BS69" si="123">COUNTIF(BR4:BR50,"chir dzieci*")</f>
        <v>0</v>
      </c>
      <c r="BS69" s="66">
        <f t="shared" si="123"/>
        <v>0</v>
      </c>
      <c r="BT69" s="66">
        <f>COUNTIF(BT4:BT50,"chir dzieci*")</f>
        <v>0</v>
      </c>
      <c r="BU69" s="66">
        <f>COUNTIF(BU4:BU50,"chir dzieci*")</f>
        <v>0</v>
      </c>
      <c r="BV69" s="66">
        <f t="shared" ref="BV69:BX69" si="124">COUNTIF(BV4:BV50,"chir dzieci*")</f>
        <v>0</v>
      </c>
      <c r="BW69" s="66">
        <f t="shared" si="124"/>
        <v>0</v>
      </c>
      <c r="BX69" s="66">
        <f t="shared" si="124"/>
        <v>0</v>
      </c>
      <c r="BY69" s="66">
        <f>COUNTIF(BY4:BY50,"chir dzieci*")</f>
        <v>0</v>
      </c>
      <c r="BZ69" s="66">
        <f>COUNTIF(BZ4:BZ50,"chir dzieci*")</f>
        <v>0</v>
      </c>
      <c r="CA69" s="66">
        <f t="shared" ref="CA69:CC69" si="125">COUNTIF(CA4:CA50,"chir dzieci*")</f>
        <v>0</v>
      </c>
      <c r="CB69" s="66">
        <f t="shared" si="125"/>
        <v>0</v>
      </c>
      <c r="CC69" s="66">
        <f t="shared" si="125"/>
        <v>0</v>
      </c>
      <c r="CD69" s="66">
        <f>COUNTIF(CD4:CD50,"chir dzieci*")</f>
        <v>0</v>
      </c>
      <c r="CE69" s="66">
        <f>COUNTIF(CE4:CE50,"chir dzieci*")</f>
        <v>0</v>
      </c>
      <c r="CF69" s="66">
        <f t="shared" ref="CF69" si="126">COUNTIF(CF4:CF50,"chir dzieci*")</f>
        <v>0</v>
      </c>
      <c r="CG69" s="66"/>
      <c r="CH69" s="66"/>
      <c r="CI69" s="66"/>
      <c r="CJ69" s="66"/>
      <c r="CK69" s="66"/>
    </row>
    <row r="70" spans="1:89" s="9" customFormat="1" ht="23.25" hidden="1" customHeight="1">
      <c r="B70" s="62"/>
      <c r="D70" s="10"/>
      <c r="I70" s="11"/>
      <c r="J70" s="28" t="s">
        <v>28</v>
      </c>
      <c r="K70"/>
      <c r="L70" s="66">
        <f t="shared" ref="L70:U70" si="127">COUNTIF(L4:L49,"chir onko*")</f>
        <v>0</v>
      </c>
      <c r="M70" s="66">
        <f t="shared" si="127"/>
        <v>0</v>
      </c>
      <c r="N70" s="66">
        <f t="shared" si="127"/>
        <v>0</v>
      </c>
      <c r="O70" s="66">
        <f t="shared" si="127"/>
        <v>0</v>
      </c>
      <c r="P70" s="66">
        <f t="shared" si="127"/>
        <v>0</v>
      </c>
      <c r="Q70" s="66">
        <f t="shared" si="127"/>
        <v>0</v>
      </c>
      <c r="R70" s="66">
        <f t="shared" si="127"/>
        <v>0</v>
      </c>
      <c r="S70" s="66">
        <f t="shared" si="127"/>
        <v>0</v>
      </c>
      <c r="T70" s="66">
        <f t="shared" si="127"/>
        <v>0</v>
      </c>
      <c r="U70" s="66">
        <f t="shared" si="127"/>
        <v>0</v>
      </c>
      <c r="V70" s="66">
        <f t="shared" ref="V70:AP70" si="128">COUNTIF(V4:V50,"chir onko*")</f>
        <v>0</v>
      </c>
      <c r="W70" s="66">
        <f t="shared" si="128"/>
        <v>0</v>
      </c>
      <c r="X70" s="66">
        <f t="shared" si="128"/>
        <v>0</v>
      </c>
      <c r="Y70" s="66">
        <f t="shared" si="128"/>
        <v>0</v>
      </c>
      <c r="Z70" s="66">
        <f t="shared" si="128"/>
        <v>0</v>
      </c>
      <c r="AA70" s="66">
        <f t="shared" si="128"/>
        <v>0</v>
      </c>
      <c r="AB70" s="66">
        <f t="shared" si="128"/>
        <v>0</v>
      </c>
      <c r="AC70" s="66">
        <f t="shared" si="128"/>
        <v>0</v>
      </c>
      <c r="AD70" s="66">
        <f t="shared" si="128"/>
        <v>0</v>
      </c>
      <c r="AE70" s="66">
        <f>COUNTIF(AE4:AE50,"chir onko*")</f>
        <v>0</v>
      </c>
      <c r="AF70" s="66">
        <f>COUNTIF(AF4:AF50,"chir onko*")</f>
        <v>0</v>
      </c>
      <c r="AG70" s="66">
        <f>COUNTIF(AG4:AG50,"chir onko*")</f>
        <v>0</v>
      </c>
      <c r="AH70" s="66">
        <f>COUNTIF(AH4:AH50,"chir onko*")</f>
        <v>0</v>
      </c>
      <c r="AI70" s="66">
        <f t="shared" si="128"/>
        <v>0</v>
      </c>
      <c r="AJ70" s="66">
        <f t="shared" si="128"/>
        <v>0</v>
      </c>
      <c r="AK70" s="66">
        <f t="shared" si="128"/>
        <v>0</v>
      </c>
      <c r="AL70" s="66">
        <f>COUNTIF(AL4:AL50,"chir onko*")</f>
        <v>0</v>
      </c>
      <c r="AM70" s="66">
        <f t="shared" si="128"/>
        <v>0</v>
      </c>
      <c r="AN70" s="66">
        <f t="shared" si="128"/>
        <v>0</v>
      </c>
      <c r="AO70" s="66">
        <f t="shared" si="128"/>
        <v>0</v>
      </c>
      <c r="AP70" s="66">
        <f t="shared" si="128"/>
        <v>0</v>
      </c>
      <c r="AQ70" s="66">
        <f>COUNTIF(AQ4:AQ50,"chir onko*")</f>
        <v>0</v>
      </c>
      <c r="AR70" s="66">
        <f>COUNTIF(AR4:AR50,"chir onko*")</f>
        <v>0</v>
      </c>
      <c r="AS70" s="66">
        <f>COUNTIF(AS4:AS50,"chir onko*")</f>
        <v>0</v>
      </c>
      <c r="AT70" s="66">
        <f t="shared" ref="AT70:AV70" si="129">COUNTIF(AT4:AT50,"chir onko*")</f>
        <v>0</v>
      </c>
      <c r="AU70" s="66">
        <f>COUNTIF(AU4:AU50,"chir onko*")</f>
        <v>0</v>
      </c>
      <c r="AV70" s="66">
        <f t="shared" si="129"/>
        <v>0</v>
      </c>
      <c r="AW70" s="66">
        <f t="shared" ref="AW70:BJ70" si="130">COUNTIF(AW4:AW50,"chir onko*")</f>
        <v>0</v>
      </c>
      <c r="AX70" s="66">
        <f t="shared" si="130"/>
        <v>0</v>
      </c>
      <c r="AY70" s="66">
        <f t="shared" si="130"/>
        <v>0</v>
      </c>
      <c r="AZ70" s="66">
        <f t="shared" si="130"/>
        <v>0</v>
      </c>
      <c r="BA70" s="66">
        <f t="shared" si="130"/>
        <v>0</v>
      </c>
      <c r="BB70" s="66">
        <f t="shared" si="130"/>
        <v>0</v>
      </c>
      <c r="BC70" s="66">
        <f>COUNTIF(BC4:BC50,"chir onko*")</f>
        <v>0</v>
      </c>
      <c r="BD70" s="66">
        <f>COUNTIF(BD4:BD50,"chir onko*")</f>
        <v>0</v>
      </c>
      <c r="BE70" s="66">
        <f>COUNTIF(BE4:BE50,"chir onko*")</f>
        <v>0</v>
      </c>
      <c r="BF70" s="66">
        <f>COUNTIF(BF4:BF50,"chir onko*")</f>
        <v>0</v>
      </c>
      <c r="BG70" s="66">
        <f>COUNTIF(BG4:BG50,"chir onko*")</f>
        <v>0</v>
      </c>
      <c r="BH70" s="92">
        <f t="shared" si="130"/>
        <v>0</v>
      </c>
      <c r="BI70" s="66">
        <f t="shared" si="130"/>
        <v>0</v>
      </c>
      <c r="BJ70" s="66">
        <f t="shared" si="130"/>
        <v>0</v>
      </c>
      <c r="BK70" s="101"/>
      <c r="BL70" s="101"/>
      <c r="BM70" s="66"/>
      <c r="BN70" s="66">
        <f t="shared" ref="BN70" si="131">COUNTIF(BN4:BN50,"chir onko*")</f>
        <v>0</v>
      </c>
      <c r="BO70" s="66">
        <f>COUNTIF(BO4:BO50,"chir onko*")</f>
        <v>0</v>
      </c>
      <c r="BP70" s="66">
        <f>COUNTIF(BP4:BP50,"chir onko*")</f>
        <v>0</v>
      </c>
      <c r="BQ70" s="66">
        <f>COUNTIF(BQ4:BQ50,"chir onko*")</f>
        <v>0</v>
      </c>
      <c r="BR70" s="66">
        <f t="shared" ref="BR70:BS70" si="132">COUNTIF(BR4:BR50,"chir onko*")</f>
        <v>0</v>
      </c>
      <c r="BS70" s="66">
        <f t="shared" si="132"/>
        <v>0</v>
      </c>
      <c r="BT70" s="66">
        <f>COUNTIF(BT4:BT50,"chir onko*")</f>
        <v>0</v>
      </c>
      <c r="BU70" s="66">
        <f>COUNTIF(BU4:BU50,"chir onko*")</f>
        <v>0</v>
      </c>
      <c r="BV70" s="66">
        <f t="shared" ref="BV70:BX70" si="133">COUNTIF(BV4:BV50,"chir onko*")</f>
        <v>0</v>
      </c>
      <c r="BW70" s="66">
        <f t="shared" si="133"/>
        <v>0</v>
      </c>
      <c r="BX70" s="66">
        <f t="shared" si="133"/>
        <v>0</v>
      </c>
      <c r="BY70" s="66">
        <f>COUNTIF(BY4:BY50,"chir onko*")</f>
        <v>0</v>
      </c>
      <c r="BZ70" s="66">
        <f>COUNTIF(BZ4:BZ50,"chir onko*")</f>
        <v>0</v>
      </c>
      <c r="CA70" s="66">
        <f t="shared" ref="CA70:CC70" si="134">COUNTIF(CA4:CA50,"chir onko*")</f>
        <v>0</v>
      </c>
      <c r="CB70" s="66">
        <f t="shared" si="134"/>
        <v>0</v>
      </c>
      <c r="CC70" s="66">
        <f t="shared" si="134"/>
        <v>0</v>
      </c>
      <c r="CD70" s="66">
        <f>COUNTIF(CD4:CD50,"chir onko*")</f>
        <v>0</v>
      </c>
      <c r="CE70" s="66">
        <f>COUNTIF(CE4:CE50,"chir onko*")</f>
        <v>0</v>
      </c>
      <c r="CF70" s="66">
        <f t="shared" ref="CF70" si="135">COUNTIF(CF4:CF50,"chir onko*")</f>
        <v>0</v>
      </c>
      <c r="CG70" s="66"/>
      <c r="CH70" s="66"/>
      <c r="CI70" s="66"/>
      <c r="CJ70" s="66"/>
      <c r="CK70" s="66"/>
    </row>
    <row r="71" spans="1:89" s="9" customFormat="1" ht="23.25" hidden="1" customHeight="1">
      <c r="B71" s="62"/>
      <c r="D71" s="10"/>
      <c r="I71" s="11"/>
      <c r="J71" s="28" t="s">
        <v>29</v>
      </c>
      <c r="K71"/>
      <c r="L71" s="66">
        <f t="shared" ref="L71:U71" si="136">COUNTIF(L4:L49,"chir ogólna*")</f>
        <v>1</v>
      </c>
      <c r="M71" s="66">
        <f t="shared" si="136"/>
        <v>2</v>
      </c>
      <c r="N71" s="66">
        <f t="shared" si="136"/>
        <v>2</v>
      </c>
      <c r="O71" s="66">
        <f t="shared" si="136"/>
        <v>1</v>
      </c>
      <c r="P71" s="66">
        <f t="shared" si="136"/>
        <v>1</v>
      </c>
      <c r="Q71" s="66">
        <f t="shared" si="136"/>
        <v>1</v>
      </c>
      <c r="R71" s="66">
        <f t="shared" si="136"/>
        <v>1</v>
      </c>
      <c r="S71" s="66">
        <f t="shared" si="136"/>
        <v>1</v>
      </c>
      <c r="T71" s="66">
        <f t="shared" si="136"/>
        <v>1</v>
      </c>
      <c r="U71" s="66">
        <f t="shared" si="136"/>
        <v>0</v>
      </c>
      <c r="V71" s="66">
        <f t="shared" ref="V71:AP71" si="137">COUNTIF(V4:V50,"chir ogólna*")</f>
        <v>2</v>
      </c>
      <c r="W71" s="66">
        <f t="shared" si="137"/>
        <v>4</v>
      </c>
      <c r="X71" s="66">
        <f t="shared" si="137"/>
        <v>4</v>
      </c>
      <c r="Y71" s="66">
        <f t="shared" si="137"/>
        <v>3</v>
      </c>
      <c r="Z71" s="66">
        <f t="shared" si="137"/>
        <v>2</v>
      </c>
      <c r="AA71" s="66">
        <f t="shared" si="137"/>
        <v>3</v>
      </c>
      <c r="AB71" s="66">
        <f t="shared" si="137"/>
        <v>3</v>
      </c>
      <c r="AC71" s="66">
        <f t="shared" si="137"/>
        <v>4</v>
      </c>
      <c r="AD71" s="66">
        <f t="shared" si="137"/>
        <v>1</v>
      </c>
      <c r="AE71" s="66">
        <f>COUNTIF(AE4:AE50,"chir ogólna*")</f>
        <v>0</v>
      </c>
      <c r="AF71" s="66">
        <f>COUNTIF(AF4:AF50,"chir ogólna*")</f>
        <v>0</v>
      </c>
      <c r="AG71" s="66">
        <f>COUNTIF(AG4:AG50,"chir ogólna*")</f>
        <v>2</v>
      </c>
      <c r="AH71" s="66">
        <f>COUNTIF(AH4:AH50,"chir ogólna*")</f>
        <v>2</v>
      </c>
      <c r="AI71" s="66">
        <f t="shared" si="137"/>
        <v>1</v>
      </c>
      <c r="AJ71" s="66">
        <f t="shared" si="137"/>
        <v>1</v>
      </c>
      <c r="AK71" s="66">
        <f t="shared" si="137"/>
        <v>3</v>
      </c>
      <c r="AL71" s="66">
        <f>COUNTIF(AL4:AL50,"chir ogólna*")</f>
        <v>2</v>
      </c>
      <c r="AM71" s="66">
        <f t="shared" si="137"/>
        <v>4</v>
      </c>
      <c r="AN71" s="66">
        <f t="shared" si="137"/>
        <v>3</v>
      </c>
      <c r="AO71" s="66">
        <f t="shared" si="137"/>
        <v>4</v>
      </c>
      <c r="AP71" s="66">
        <f t="shared" si="137"/>
        <v>5</v>
      </c>
      <c r="AQ71" s="66">
        <f>COUNTIF(AQ4:AQ50,"chir ogólna*")</f>
        <v>3</v>
      </c>
      <c r="AR71" s="66">
        <f>COUNTIF(AR4:AR50,"chir ogólna*")</f>
        <v>4</v>
      </c>
      <c r="AS71" s="66">
        <f>COUNTIF(AS4:AS50,"chir ogólna*")</f>
        <v>3</v>
      </c>
      <c r="AT71" s="66">
        <f t="shared" ref="AT71:AV71" si="138">COUNTIF(AT4:AT50,"chir ogólna*")</f>
        <v>4</v>
      </c>
      <c r="AU71" s="66">
        <f>COUNTIF(AU4:AU50,"chir ogólna*")</f>
        <v>5</v>
      </c>
      <c r="AV71" s="66">
        <f t="shared" si="138"/>
        <v>3</v>
      </c>
      <c r="AW71" s="66">
        <f t="shared" ref="AW71:BJ71" si="139">COUNTIF(AW4:AW50,"chir ogólna*")</f>
        <v>5</v>
      </c>
      <c r="AX71" s="66">
        <f t="shared" si="139"/>
        <v>2</v>
      </c>
      <c r="AY71" s="66">
        <f t="shared" si="139"/>
        <v>1</v>
      </c>
      <c r="AZ71" s="66">
        <f t="shared" si="139"/>
        <v>1</v>
      </c>
      <c r="BA71" s="66">
        <f t="shared" si="139"/>
        <v>1</v>
      </c>
      <c r="BB71" s="66">
        <f t="shared" si="139"/>
        <v>3</v>
      </c>
      <c r="BC71" s="66">
        <f>COUNTIF(BC4:BC50,"chir ogólna*")</f>
        <v>1</v>
      </c>
      <c r="BD71" s="66">
        <f>COUNTIF(BD4:BD50,"chir ogólna*")</f>
        <v>1</v>
      </c>
      <c r="BE71" s="66">
        <f>COUNTIF(BE4:BE50,"chir ogólna*")</f>
        <v>1</v>
      </c>
      <c r="BF71" s="66">
        <f>COUNTIF(BF4:BF50,"chir ogólna*")</f>
        <v>1</v>
      </c>
      <c r="BG71" s="66">
        <f>COUNTIF(BG4:BG50,"chir ogólna*")</f>
        <v>1</v>
      </c>
      <c r="BH71" s="92">
        <f t="shared" si="139"/>
        <v>0</v>
      </c>
      <c r="BI71" s="66">
        <f t="shared" si="139"/>
        <v>0</v>
      </c>
      <c r="BJ71" s="66">
        <f t="shared" si="139"/>
        <v>0</v>
      </c>
      <c r="BK71" s="101"/>
      <c r="BL71" s="101"/>
      <c r="BM71" s="66"/>
      <c r="BN71" s="66">
        <f t="shared" ref="BN71" si="140">COUNTIF(BN4:BN50,"chir ogólna*")</f>
        <v>0</v>
      </c>
      <c r="BO71" s="66">
        <f>COUNTIF(BO4:BO50,"chir ogólna*")</f>
        <v>0</v>
      </c>
      <c r="BP71" s="66">
        <f>COUNTIF(BP4:BP50,"chir ogólna*")</f>
        <v>0</v>
      </c>
      <c r="BQ71" s="66">
        <f>COUNTIF(BQ4:BQ50,"chir ogólna*")</f>
        <v>0</v>
      </c>
      <c r="BR71" s="66">
        <f t="shared" ref="BR71:BS71" si="141">COUNTIF(BR4:BR50,"chir ogólna*")</f>
        <v>0</v>
      </c>
      <c r="BS71" s="66">
        <f t="shared" si="141"/>
        <v>0</v>
      </c>
      <c r="BT71" s="66">
        <f>COUNTIF(BT4:BT50,"chir ogólna*")</f>
        <v>0</v>
      </c>
      <c r="BU71" s="66">
        <f>COUNTIF(BU4:BU50,"chir ogólna*")</f>
        <v>0</v>
      </c>
      <c r="BV71" s="66">
        <f t="shared" ref="BV71:BX71" si="142">COUNTIF(BV4:BV50,"chir ogólna*")</f>
        <v>0</v>
      </c>
      <c r="BW71" s="66">
        <f t="shared" si="142"/>
        <v>0</v>
      </c>
      <c r="BX71" s="66">
        <f t="shared" si="142"/>
        <v>0</v>
      </c>
      <c r="BY71" s="66">
        <f>COUNTIF(BY4:BY50,"chir ogólna*")</f>
        <v>0</v>
      </c>
      <c r="BZ71" s="66">
        <f>COUNTIF(BZ4:BZ50,"chir ogólna*")</f>
        <v>0</v>
      </c>
      <c r="CA71" s="66">
        <f t="shared" ref="CA71:CC71" si="143">COUNTIF(CA4:CA50,"chir ogólna*")</f>
        <v>0</v>
      </c>
      <c r="CB71" s="66">
        <f t="shared" si="143"/>
        <v>0</v>
      </c>
      <c r="CC71" s="66">
        <f t="shared" si="143"/>
        <v>0</v>
      </c>
      <c r="CD71" s="66">
        <f>COUNTIF(CD4:CD50,"chir ogólna*")</f>
        <v>0</v>
      </c>
      <c r="CE71" s="66">
        <f>COUNTIF(CE4:CE50,"chir ogólna*")</f>
        <v>0</v>
      </c>
      <c r="CF71" s="66">
        <f t="shared" ref="CF71" si="144">COUNTIF(CF4:CF50,"chir ogólna*")</f>
        <v>0</v>
      </c>
      <c r="CG71" s="66"/>
      <c r="CH71" s="66"/>
      <c r="CI71" s="66"/>
      <c r="CJ71" s="66"/>
      <c r="CK71" s="66"/>
    </row>
    <row r="72" spans="1:89" s="112" customFormat="1" ht="23.25" hidden="1" customHeight="1">
      <c r="B72" s="113"/>
      <c r="D72" s="114"/>
      <c r="I72" s="115"/>
      <c r="J72" s="116" t="s">
        <v>246</v>
      </c>
      <c r="K72" s="117"/>
      <c r="L72" s="118">
        <f t="shared" ref="L72:U72" si="145">COUNTIF(L5:L51,"chir kardio *")</f>
        <v>2</v>
      </c>
      <c r="M72" s="118">
        <f t="shared" si="145"/>
        <v>3</v>
      </c>
      <c r="N72" s="118">
        <f t="shared" si="145"/>
        <v>3</v>
      </c>
      <c r="O72" s="118">
        <f t="shared" si="145"/>
        <v>3</v>
      </c>
      <c r="P72" s="118">
        <f t="shared" si="145"/>
        <v>3</v>
      </c>
      <c r="Q72" s="118">
        <f t="shared" si="145"/>
        <v>3</v>
      </c>
      <c r="R72" s="118">
        <f t="shared" si="145"/>
        <v>3</v>
      </c>
      <c r="S72" s="118">
        <f t="shared" si="145"/>
        <v>3</v>
      </c>
      <c r="T72" s="118">
        <f t="shared" si="145"/>
        <v>3</v>
      </c>
      <c r="U72" s="118">
        <f t="shared" si="145"/>
        <v>2</v>
      </c>
      <c r="V72" s="118">
        <f t="shared" ref="V72:AE72" si="146">COUNTIF(V5:V50,"chir kardio *")</f>
        <v>3</v>
      </c>
      <c r="W72" s="118">
        <f t="shared" si="146"/>
        <v>4</v>
      </c>
      <c r="X72" s="118">
        <f t="shared" si="146"/>
        <v>4</v>
      </c>
      <c r="Y72" s="118">
        <f t="shared" si="146"/>
        <v>4</v>
      </c>
      <c r="Z72" s="118">
        <f t="shared" si="146"/>
        <v>4</v>
      </c>
      <c r="AA72" s="118">
        <f t="shared" si="146"/>
        <v>4</v>
      </c>
      <c r="AB72" s="118">
        <f t="shared" si="146"/>
        <v>4</v>
      </c>
      <c r="AC72" s="118">
        <f t="shared" si="146"/>
        <v>4</v>
      </c>
      <c r="AD72" s="118">
        <f t="shared" si="146"/>
        <v>3</v>
      </c>
      <c r="AE72" s="118">
        <f t="shared" si="146"/>
        <v>1</v>
      </c>
      <c r="AF72" s="118">
        <f t="shared" ref="AF72:AQ72" si="147">COUNTIF(AF5:AF51,"chir kardio *")</f>
        <v>2</v>
      </c>
      <c r="AG72" s="118">
        <f t="shared" si="147"/>
        <v>2</v>
      </c>
      <c r="AH72" s="118">
        <f t="shared" si="147"/>
        <v>3</v>
      </c>
      <c r="AI72" s="118">
        <f t="shared" si="147"/>
        <v>3</v>
      </c>
      <c r="AJ72" s="118">
        <f t="shared" si="147"/>
        <v>3</v>
      </c>
      <c r="AK72" s="118">
        <f t="shared" si="147"/>
        <v>3</v>
      </c>
      <c r="AL72" s="118">
        <f t="shared" si="147"/>
        <v>3</v>
      </c>
      <c r="AM72" s="118">
        <f t="shared" si="147"/>
        <v>3</v>
      </c>
      <c r="AN72" s="118">
        <f t="shared" si="147"/>
        <v>3</v>
      </c>
      <c r="AO72" s="118">
        <f t="shared" si="147"/>
        <v>2</v>
      </c>
      <c r="AP72" s="118">
        <f t="shared" si="147"/>
        <v>3</v>
      </c>
      <c r="AQ72" s="118">
        <f t="shared" si="147"/>
        <v>2</v>
      </c>
      <c r="AR72" s="118">
        <f t="shared" ref="AR72:BJ72" si="148">COUNTIF(AR5:AR51,"chir kardio *")</f>
        <v>2</v>
      </c>
      <c r="AS72" s="118">
        <f t="shared" si="148"/>
        <v>2</v>
      </c>
      <c r="AT72" s="118">
        <f t="shared" si="148"/>
        <v>2</v>
      </c>
      <c r="AU72" s="118">
        <f t="shared" si="148"/>
        <v>3</v>
      </c>
      <c r="AV72" s="118">
        <f t="shared" si="148"/>
        <v>3</v>
      </c>
      <c r="AW72" s="118">
        <f t="shared" si="148"/>
        <v>3</v>
      </c>
      <c r="AX72" s="118">
        <f t="shared" si="148"/>
        <v>3</v>
      </c>
      <c r="AY72" s="118">
        <f t="shared" si="148"/>
        <v>2</v>
      </c>
      <c r="AZ72" s="118">
        <f t="shared" si="148"/>
        <v>5</v>
      </c>
      <c r="BA72" s="118">
        <f t="shared" si="148"/>
        <v>3</v>
      </c>
      <c r="BB72" s="118">
        <f t="shared" si="148"/>
        <v>4</v>
      </c>
      <c r="BC72" s="118">
        <f t="shared" si="148"/>
        <v>4</v>
      </c>
      <c r="BD72" s="118">
        <f t="shared" si="148"/>
        <v>3</v>
      </c>
      <c r="BE72" s="118">
        <f t="shared" si="148"/>
        <v>3</v>
      </c>
      <c r="BF72" s="118">
        <f t="shared" si="148"/>
        <v>3</v>
      </c>
      <c r="BG72" s="118">
        <f t="shared" si="148"/>
        <v>3</v>
      </c>
      <c r="BH72" s="92">
        <f t="shared" si="148"/>
        <v>0</v>
      </c>
      <c r="BI72" s="118">
        <f t="shared" si="148"/>
        <v>1</v>
      </c>
      <c r="BJ72" s="118">
        <f t="shared" si="148"/>
        <v>3</v>
      </c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8"/>
      <c r="CE72" s="118"/>
      <c r="CF72" s="118"/>
      <c r="CG72" s="118"/>
      <c r="CH72" s="118"/>
      <c r="CI72" s="118"/>
      <c r="CJ72" s="118"/>
      <c r="CK72" s="118"/>
    </row>
    <row r="73" spans="1:89" s="9" customFormat="1" ht="23.25" hidden="1" customHeight="1">
      <c r="B73" s="62"/>
      <c r="D73" s="10"/>
      <c r="I73" s="11"/>
      <c r="J73" s="28" t="s">
        <v>30</v>
      </c>
      <c r="K73"/>
      <c r="L73" s="66">
        <f t="shared" ref="L73:U73" si="149">COUNTIF(L4:L49,"chir torako*")</f>
        <v>0</v>
      </c>
      <c r="M73" s="66">
        <f t="shared" si="149"/>
        <v>0</v>
      </c>
      <c r="N73" s="66">
        <f t="shared" si="149"/>
        <v>0</v>
      </c>
      <c r="O73" s="66">
        <f t="shared" si="149"/>
        <v>0</v>
      </c>
      <c r="P73" s="66">
        <f t="shared" si="149"/>
        <v>0</v>
      </c>
      <c r="Q73" s="66">
        <f t="shared" si="149"/>
        <v>0</v>
      </c>
      <c r="R73" s="66">
        <f t="shared" si="149"/>
        <v>0</v>
      </c>
      <c r="S73" s="66">
        <f t="shared" si="149"/>
        <v>0</v>
      </c>
      <c r="T73" s="66">
        <f t="shared" si="149"/>
        <v>0</v>
      </c>
      <c r="U73" s="66">
        <f t="shared" si="149"/>
        <v>0</v>
      </c>
      <c r="V73" s="66">
        <f t="shared" ref="V73:AP73" si="150">COUNTIF(V4:V50,"chir torako*")</f>
        <v>0</v>
      </c>
      <c r="W73" s="66">
        <f t="shared" si="150"/>
        <v>0</v>
      </c>
      <c r="X73" s="66">
        <f t="shared" si="150"/>
        <v>0</v>
      </c>
      <c r="Y73" s="66">
        <f t="shared" si="150"/>
        <v>0</v>
      </c>
      <c r="Z73" s="66">
        <f t="shared" si="150"/>
        <v>0</v>
      </c>
      <c r="AA73" s="66">
        <f t="shared" si="150"/>
        <v>0</v>
      </c>
      <c r="AB73" s="66">
        <f t="shared" si="150"/>
        <v>0</v>
      </c>
      <c r="AC73" s="66">
        <f t="shared" si="150"/>
        <v>0</v>
      </c>
      <c r="AD73" s="66">
        <f t="shared" si="150"/>
        <v>0</v>
      </c>
      <c r="AE73" s="66">
        <f>COUNTIF(AE4:AE50,"chir torako*")</f>
        <v>0</v>
      </c>
      <c r="AF73" s="66">
        <f>COUNTIF(AF4:AF50,"chir torako*")</f>
        <v>0</v>
      </c>
      <c r="AG73" s="66">
        <f>COUNTIF(AG4:AG50,"chir torako*")</f>
        <v>0</v>
      </c>
      <c r="AH73" s="66">
        <f>COUNTIF(AH4:AH50,"chir torako*")</f>
        <v>0</v>
      </c>
      <c r="AI73" s="66">
        <f t="shared" si="150"/>
        <v>0</v>
      </c>
      <c r="AJ73" s="66">
        <f t="shared" si="150"/>
        <v>0</v>
      </c>
      <c r="AK73" s="66">
        <f t="shared" si="150"/>
        <v>0</v>
      </c>
      <c r="AL73" s="66">
        <f>COUNTIF(AL4:AL50,"chir torako*")</f>
        <v>0</v>
      </c>
      <c r="AM73" s="66">
        <f t="shared" si="150"/>
        <v>0</v>
      </c>
      <c r="AN73" s="66">
        <f t="shared" si="150"/>
        <v>0</v>
      </c>
      <c r="AO73" s="66">
        <f t="shared" si="150"/>
        <v>0</v>
      </c>
      <c r="AP73" s="66">
        <f t="shared" si="150"/>
        <v>0</v>
      </c>
      <c r="AQ73" s="66">
        <f>COUNTIF(AQ4:AQ50,"chir torako*")</f>
        <v>0</v>
      </c>
      <c r="AR73" s="66">
        <f>COUNTIF(AR4:AR50,"chir torako*")</f>
        <v>0</v>
      </c>
      <c r="AS73" s="66">
        <f>COUNTIF(AS4:AS50,"chir torako*")</f>
        <v>0</v>
      </c>
      <c r="AT73" s="66">
        <f t="shared" ref="AT73:AV73" si="151">COUNTIF(AT4:AT50,"chir torako*")</f>
        <v>0</v>
      </c>
      <c r="AU73" s="66">
        <f>COUNTIF(AU4:AU50,"chir torako*")</f>
        <v>0</v>
      </c>
      <c r="AV73" s="66">
        <f t="shared" si="151"/>
        <v>0</v>
      </c>
      <c r="AW73" s="66">
        <f t="shared" ref="AW73:BJ73" si="152">COUNTIF(AW4:AW50,"chir torako*")</f>
        <v>0</v>
      </c>
      <c r="AX73" s="66">
        <f t="shared" si="152"/>
        <v>0</v>
      </c>
      <c r="AY73" s="66">
        <f t="shared" si="152"/>
        <v>0</v>
      </c>
      <c r="AZ73" s="66">
        <f t="shared" si="152"/>
        <v>0</v>
      </c>
      <c r="BA73" s="66">
        <f t="shared" si="152"/>
        <v>0</v>
      </c>
      <c r="BB73" s="66">
        <f t="shared" si="152"/>
        <v>0</v>
      </c>
      <c r="BC73" s="66">
        <f>COUNTIF(BC4:BC50,"chir torako*")</f>
        <v>0</v>
      </c>
      <c r="BD73" s="66">
        <f>COUNTIF(BD4:BD50,"chir torako*")</f>
        <v>0</v>
      </c>
      <c r="BE73" s="66">
        <f>COUNTIF(BE4:BE50,"chir torako*")</f>
        <v>0</v>
      </c>
      <c r="BF73" s="66">
        <f>COUNTIF(BF4:BF50,"chir torako*")</f>
        <v>0</v>
      </c>
      <c r="BG73" s="66">
        <f>COUNTIF(BG4:BG50,"chir torako*")</f>
        <v>0</v>
      </c>
      <c r="BH73" s="92">
        <f t="shared" si="152"/>
        <v>0</v>
      </c>
      <c r="BI73" s="66">
        <f t="shared" si="152"/>
        <v>0</v>
      </c>
      <c r="BJ73" s="66">
        <f t="shared" si="152"/>
        <v>0</v>
      </c>
      <c r="BK73" s="101"/>
      <c r="BL73" s="101"/>
      <c r="BM73" s="66"/>
      <c r="BN73" s="66">
        <f t="shared" ref="BN73" si="153">COUNTIF(BN4:BN50,"chir torako*")</f>
        <v>0</v>
      </c>
      <c r="BO73" s="66">
        <f>COUNTIF(BO4:BO50,"chir torako*")</f>
        <v>0</v>
      </c>
      <c r="BP73" s="66">
        <f>COUNTIF(BP4:BP50,"chir torako*")</f>
        <v>0</v>
      </c>
      <c r="BQ73" s="66">
        <f>COUNTIF(BQ4:BQ50,"chir torako*")</f>
        <v>0</v>
      </c>
      <c r="BR73" s="66">
        <f t="shared" ref="BR73:BS73" si="154">COUNTIF(BR4:BR50,"chir torako*")</f>
        <v>0</v>
      </c>
      <c r="BS73" s="66">
        <f t="shared" si="154"/>
        <v>0</v>
      </c>
      <c r="BT73" s="66">
        <f>COUNTIF(BT4:BT50,"chir torako*")</f>
        <v>0</v>
      </c>
      <c r="BU73" s="66">
        <f>COUNTIF(BU4:BU50,"chir torako*")</f>
        <v>0</v>
      </c>
      <c r="BV73" s="66">
        <f t="shared" ref="BV73:BX73" si="155">COUNTIF(BV4:BV50,"chir torako*")</f>
        <v>0</v>
      </c>
      <c r="BW73" s="66">
        <f t="shared" si="155"/>
        <v>0</v>
      </c>
      <c r="BX73" s="66">
        <f t="shared" si="155"/>
        <v>0</v>
      </c>
      <c r="BY73" s="66">
        <f>COUNTIF(BY4:BY50,"chir torako*")</f>
        <v>0</v>
      </c>
      <c r="BZ73" s="66">
        <f>COUNTIF(BZ4:BZ50,"chir torako*")</f>
        <v>0</v>
      </c>
      <c r="CA73" s="66">
        <f t="shared" ref="CA73:CC73" si="156">COUNTIF(CA4:CA50,"chir torako*")</f>
        <v>0</v>
      </c>
      <c r="CB73" s="66">
        <f t="shared" si="156"/>
        <v>0</v>
      </c>
      <c r="CC73" s="66">
        <f t="shared" si="156"/>
        <v>0</v>
      </c>
      <c r="CD73" s="66">
        <f>COUNTIF(CD4:CD50,"chir torako*")</f>
        <v>0</v>
      </c>
      <c r="CE73" s="66">
        <f>COUNTIF(CE4:CE50,"chir torako*")</f>
        <v>0</v>
      </c>
      <c r="CF73" s="66">
        <f t="shared" ref="CF73" si="157">COUNTIF(CF4:CF50,"chir torako*")</f>
        <v>0</v>
      </c>
      <c r="CG73" s="66"/>
      <c r="CH73" s="66"/>
      <c r="CI73" s="66"/>
      <c r="CJ73" s="66"/>
      <c r="CK73" s="66"/>
    </row>
    <row r="74" spans="1:89" s="29" customFormat="1" ht="23.25" hidden="1" customHeight="1">
      <c r="A74" s="9"/>
      <c r="B74" s="62"/>
      <c r="C74" s="9"/>
      <c r="D74" s="10"/>
      <c r="E74" s="9"/>
      <c r="F74" s="9"/>
      <c r="G74" s="9"/>
      <c r="H74" s="9"/>
      <c r="I74" s="30"/>
      <c r="J74" s="31" t="s">
        <v>31</v>
      </c>
      <c r="K74" s="32"/>
      <c r="L74" s="74">
        <f t="shared" ref="L74:U74" si="158">COUNTIF(L4:L49,"med. Rodz*")</f>
        <v>0</v>
      </c>
      <c r="M74" s="74">
        <f t="shared" si="158"/>
        <v>0</v>
      </c>
      <c r="N74" s="74">
        <f t="shared" si="158"/>
        <v>0</v>
      </c>
      <c r="O74" s="74">
        <f t="shared" si="158"/>
        <v>0</v>
      </c>
      <c r="P74" s="74">
        <f t="shared" si="158"/>
        <v>0</v>
      </c>
      <c r="Q74" s="74">
        <f t="shared" si="158"/>
        <v>0</v>
      </c>
      <c r="R74" s="74">
        <f t="shared" si="158"/>
        <v>0</v>
      </c>
      <c r="S74" s="74">
        <f t="shared" si="158"/>
        <v>0</v>
      </c>
      <c r="T74" s="74">
        <f t="shared" si="158"/>
        <v>0</v>
      </c>
      <c r="U74" s="74">
        <f t="shared" si="158"/>
        <v>0</v>
      </c>
      <c r="V74" s="74">
        <f t="shared" ref="V74:AP74" si="159">COUNTIF(V4:V50,"med. Rodz*")</f>
        <v>0</v>
      </c>
      <c r="W74" s="74">
        <f t="shared" si="159"/>
        <v>0</v>
      </c>
      <c r="X74" s="74">
        <f t="shared" si="159"/>
        <v>0</v>
      </c>
      <c r="Y74" s="74">
        <f t="shared" si="159"/>
        <v>0</v>
      </c>
      <c r="Z74" s="74">
        <f t="shared" si="159"/>
        <v>0</v>
      </c>
      <c r="AA74" s="74">
        <f t="shared" si="159"/>
        <v>0</v>
      </c>
      <c r="AB74" s="74">
        <f t="shared" si="159"/>
        <v>0</v>
      </c>
      <c r="AC74" s="74">
        <f t="shared" si="159"/>
        <v>0</v>
      </c>
      <c r="AD74" s="74">
        <f t="shared" si="159"/>
        <v>0</v>
      </c>
      <c r="AE74" s="74">
        <f>COUNTIF(AE4:AE50,"med. Rodz*")</f>
        <v>0</v>
      </c>
      <c r="AF74" s="74">
        <f>COUNTIF(AF4:AF50,"med. Rodz*")</f>
        <v>0</v>
      </c>
      <c r="AG74" s="74">
        <f>COUNTIF(AG4:AG50,"med. Rodz*")</f>
        <v>0</v>
      </c>
      <c r="AH74" s="74">
        <f>COUNTIF(AH4:AH50,"med. Rodz*")</f>
        <v>0</v>
      </c>
      <c r="AI74" s="74">
        <f t="shared" si="159"/>
        <v>0</v>
      </c>
      <c r="AJ74" s="74">
        <f t="shared" si="159"/>
        <v>0</v>
      </c>
      <c r="AK74" s="74">
        <f t="shared" si="159"/>
        <v>0</v>
      </c>
      <c r="AL74" s="74">
        <f>COUNTIF(AL4:AL50,"med. Rodz*")</f>
        <v>0</v>
      </c>
      <c r="AM74" s="74">
        <f t="shared" si="159"/>
        <v>0</v>
      </c>
      <c r="AN74" s="74">
        <f t="shared" si="159"/>
        <v>0</v>
      </c>
      <c r="AO74" s="74">
        <f t="shared" si="159"/>
        <v>0</v>
      </c>
      <c r="AP74" s="74">
        <f t="shared" si="159"/>
        <v>0</v>
      </c>
      <c r="AQ74" s="74">
        <f>COUNTIF(AQ4:AQ50,"med. Rodz*")</f>
        <v>0</v>
      </c>
      <c r="AR74" s="74">
        <f>COUNTIF(AR4:AR50,"med. Rodz*")</f>
        <v>0</v>
      </c>
      <c r="AS74" s="74">
        <f>COUNTIF(AS4:AS50,"med. Rodz*")</f>
        <v>0</v>
      </c>
      <c r="AT74" s="74">
        <f t="shared" ref="AT74:AV74" si="160">COUNTIF(AT4:AT50,"med. Rodz*")</f>
        <v>0</v>
      </c>
      <c r="AU74" s="74">
        <f>COUNTIF(AU4:AU50,"med. Rodz*")</f>
        <v>0</v>
      </c>
      <c r="AV74" s="74">
        <f t="shared" si="160"/>
        <v>0</v>
      </c>
      <c r="AW74" s="74">
        <f t="shared" ref="AW74:BJ74" si="161">COUNTIF(AW4:AW50,"med. Rodz*")</f>
        <v>0</v>
      </c>
      <c r="AX74" s="74">
        <f t="shared" si="161"/>
        <v>0</v>
      </c>
      <c r="AY74" s="74">
        <f t="shared" si="161"/>
        <v>0</v>
      </c>
      <c r="AZ74" s="74">
        <f t="shared" si="161"/>
        <v>0</v>
      </c>
      <c r="BA74" s="74">
        <f t="shared" si="161"/>
        <v>0</v>
      </c>
      <c r="BB74" s="74">
        <f t="shared" si="161"/>
        <v>0</v>
      </c>
      <c r="BC74" s="74">
        <f>COUNTIF(BC4:BC50,"med. Rodz*")</f>
        <v>0</v>
      </c>
      <c r="BD74" s="74">
        <f>COUNTIF(BD4:BD50,"med. Rodz*")</f>
        <v>0</v>
      </c>
      <c r="BE74" s="74">
        <f>COUNTIF(BE4:BE50,"med. Rodz*")</f>
        <v>0</v>
      </c>
      <c r="BF74" s="74">
        <f>COUNTIF(BF4:BF50,"med. Rodz*")</f>
        <v>0</v>
      </c>
      <c r="BG74" s="74">
        <f>COUNTIF(BG4:BG50,"med. Rodz*")</f>
        <v>0</v>
      </c>
      <c r="BH74" s="92">
        <f t="shared" si="161"/>
        <v>0</v>
      </c>
      <c r="BI74" s="74">
        <f t="shared" si="161"/>
        <v>0</v>
      </c>
      <c r="BJ74" s="74">
        <f t="shared" si="161"/>
        <v>0</v>
      </c>
      <c r="BK74" s="101"/>
      <c r="BL74" s="101"/>
      <c r="BM74" s="74"/>
      <c r="BN74" s="74">
        <f t="shared" ref="BN74" si="162">COUNTIF(BN4:BN50,"med. Rodz*")</f>
        <v>0</v>
      </c>
      <c r="BO74" s="74">
        <f>COUNTIF(BO4:BO50,"med. Rodz*")</f>
        <v>0</v>
      </c>
      <c r="BP74" s="74">
        <f>COUNTIF(BP4:BP50,"med. Rodz*")</f>
        <v>0</v>
      </c>
      <c r="BQ74" s="74">
        <f>COUNTIF(BQ4:BQ50,"med. Rodz*")</f>
        <v>0</v>
      </c>
      <c r="BR74" s="74">
        <f t="shared" ref="BR74:BS74" si="163">COUNTIF(BR4:BR50,"med. Rodz*")</f>
        <v>0</v>
      </c>
      <c r="BS74" s="74">
        <f t="shared" si="163"/>
        <v>0</v>
      </c>
      <c r="BT74" s="74">
        <f>COUNTIF(BT4:BT50,"med. Rodz*")</f>
        <v>0</v>
      </c>
      <c r="BU74" s="74">
        <f>COUNTIF(BU4:BU50,"med. Rodz*")</f>
        <v>0</v>
      </c>
      <c r="BV74" s="74">
        <f t="shared" ref="BV74:BX74" si="164">COUNTIF(BV4:BV50,"med. Rodz*")</f>
        <v>0</v>
      </c>
      <c r="BW74" s="74">
        <f t="shared" si="164"/>
        <v>0</v>
      </c>
      <c r="BX74" s="74">
        <f t="shared" si="164"/>
        <v>0</v>
      </c>
      <c r="BY74" s="74">
        <f>COUNTIF(BY4:BY50,"med. Rodz*")</f>
        <v>0</v>
      </c>
      <c r="BZ74" s="74">
        <f>COUNTIF(BZ4:BZ50,"med. Rodz*")</f>
        <v>0</v>
      </c>
      <c r="CA74" s="74">
        <f t="shared" ref="CA74:CC74" si="165">COUNTIF(CA4:CA50,"med. Rodz*")</f>
        <v>0</v>
      </c>
      <c r="CB74" s="74">
        <f t="shared" si="165"/>
        <v>0</v>
      </c>
      <c r="CC74" s="74">
        <f t="shared" si="165"/>
        <v>0</v>
      </c>
      <c r="CD74" s="74">
        <f>COUNTIF(CD4:CD50,"med. Rodz*")</f>
        <v>0</v>
      </c>
      <c r="CE74" s="74">
        <f>COUNTIF(CE4:CE50,"med. Rodz*")</f>
        <v>0</v>
      </c>
      <c r="CF74" s="74">
        <f t="shared" ref="CF74" si="166">COUNTIF(CF4:CF50,"med. Rodz*")</f>
        <v>0</v>
      </c>
      <c r="CG74" s="74"/>
      <c r="CH74" s="74"/>
      <c r="CI74" s="74"/>
      <c r="CJ74" s="74"/>
      <c r="CK74" s="74"/>
    </row>
    <row r="75" spans="1:89" s="46" customFormat="1" ht="23.25" hidden="1" customHeight="1">
      <c r="A75" s="9"/>
      <c r="B75" s="62"/>
      <c r="C75" s="9"/>
      <c r="D75" s="10"/>
      <c r="E75" s="9"/>
      <c r="F75" s="9"/>
      <c r="G75" s="9"/>
      <c r="H75" s="9"/>
      <c r="I75" s="47"/>
      <c r="J75" s="48" t="s">
        <v>32</v>
      </c>
      <c r="K75" s="49"/>
      <c r="L75" s="75">
        <f t="shared" ref="L75:U75" si="167">COUNTIF(L4:L49,"med. Rat*")</f>
        <v>0</v>
      </c>
      <c r="M75" s="75">
        <f t="shared" si="167"/>
        <v>0</v>
      </c>
      <c r="N75" s="75">
        <f t="shared" si="167"/>
        <v>0</v>
      </c>
      <c r="O75" s="75">
        <f t="shared" si="167"/>
        <v>0</v>
      </c>
      <c r="P75" s="75">
        <f t="shared" si="167"/>
        <v>0</v>
      </c>
      <c r="Q75" s="75">
        <f t="shared" si="167"/>
        <v>0</v>
      </c>
      <c r="R75" s="75">
        <f t="shared" si="167"/>
        <v>0</v>
      </c>
      <c r="S75" s="75">
        <f t="shared" si="167"/>
        <v>0</v>
      </c>
      <c r="T75" s="75">
        <f t="shared" si="167"/>
        <v>0</v>
      </c>
      <c r="U75" s="75">
        <f t="shared" si="167"/>
        <v>0</v>
      </c>
      <c r="V75" s="75">
        <f t="shared" ref="V75:AP75" si="168">COUNTIF(V4:V50,"med. Rat*")</f>
        <v>0</v>
      </c>
      <c r="W75" s="75">
        <f t="shared" si="168"/>
        <v>0</v>
      </c>
      <c r="X75" s="75">
        <f t="shared" si="168"/>
        <v>0</v>
      </c>
      <c r="Y75" s="75">
        <f t="shared" si="168"/>
        <v>0</v>
      </c>
      <c r="Z75" s="75">
        <f t="shared" si="168"/>
        <v>0</v>
      </c>
      <c r="AA75" s="75">
        <f t="shared" si="168"/>
        <v>0</v>
      </c>
      <c r="AB75" s="75">
        <f t="shared" si="168"/>
        <v>0</v>
      </c>
      <c r="AC75" s="75">
        <f t="shared" si="168"/>
        <v>0</v>
      </c>
      <c r="AD75" s="75">
        <f t="shared" si="168"/>
        <v>0</v>
      </c>
      <c r="AE75" s="75">
        <f>COUNTIF(AE4:AE50,"med. Rat*")</f>
        <v>0</v>
      </c>
      <c r="AF75" s="75">
        <f>COUNTIF(AF4:AF50,"med. Rat*")</f>
        <v>0</v>
      </c>
      <c r="AG75" s="75">
        <f>COUNTIF(AG4:AG50,"med. Rat*")</f>
        <v>0</v>
      </c>
      <c r="AH75" s="75">
        <f>COUNTIF(AH4:AH50,"med. Rat*")</f>
        <v>0</v>
      </c>
      <c r="AI75" s="75">
        <f t="shared" si="168"/>
        <v>0</v>
      </c>
      <c r="AJ75" s="75">
        <f t="shared" si="168"/>
        <v>0</v>
      </c>
      <c r="AK75" s="75">
        <f t="shared" si="168"/>
        <v>0</v>
      </c>
      <c r="AL75" s="75">
        <f>COUNTIF(AL4:AL50,"med. Rat*")</f>
        <v>0</v>
      </c>
      <c r="AM75" s="75">
        <f t="shared" si="168"/>
        <v>0</v>
      </c>
      <c r="AN75" s="75">
        <f t="shared" si="168"/>
        <v>0</v>
      </c>
      <c r="AO75" s="75">
        <f t="shared" si="168"/>
        <v>0</v>
      </c>
      <c r="AP75" s="75">
        <f t="shared" si="168"/>
        <v>0</v>
      </c>
      <c r="AQ75" s="75">
        <f>COUNTIF(AQ4:AQ50,"med. Rat*")</f>
        <v>0</v>
      </c>
      <c r="AR75" s="75">
        <f>COUNTIF(AR4:AR50,"med. Rat*")</f>
        <v>0</v>
      </c>
      <c r="AS75" s="75">
        <f>COUNTIF(AS4:AS50,"med. Rat*")</f>
        <v>0</v>
      </c>
      <c r="AT75" s="75">
        <f t="shared" ref="AT75:AV75" si="169">COUNTIF(AT4:AT50,"med. Rat*")</f>
        <v>0</v>
      </c>
      <c r="AU75" s="75">
        <f>COUNTIF(AU4:AU50,"med. Rat*")</f>
        <v>0</v>
      </c>
      <c r="AV75" s="75">
        <f t="shared" si="169"/>
        <v>0</v>
      </c>
      <c r="AW75" s="75">
        <f t="shared" ref="AW75:BJ75" si="170">COUNTIF(AW4:AW50,"med. Rat*")</f>
        <v>0</v>
      </c>
      <c r="AX75" s="75">
        <f t="shared" si="170"/>
        <v>0</v>
      </c>
      <c r="AY75" s="75">
        <f t="shared" si="170"/>
        <v>0</v>
      </c>
      <c r="AZ75" s="75">
        <f t="shared" si="170"/>
        <v>0</v>
      </c>
      <c r="BA75" s="75">
        <f t="shared" si="170"/>
        <v>0</v>
      </c>
      <c r="BB75" s="75">
        <f t="shared" si="170"/>
        <v>0</v>
      </c>
      <c r="BC75" s="75">
        <f>COUNTIF(BC4:BC50,"med. Rat*")</f>
        <v>0</v>
      </c>
      <c r="BD75" s="75">
        <f>COUNTIF(BD4:BD50,"med. Rat*")</f>
        <v>0</v>
      </c>
      <c r="BE75" s="75">
        <f>COUNTIF(BE4:BE50,"med. Rat*")</f>
        <v>0</v>
      </c>
      <c r="BF75" s="75">
        <f>COUNTIF(BF4:BF50,"med. Rat*")</f>
        <v>0</v>
      </c>
      <c r="BG75" s="75">
        <f>COUNTIF(BG4:BG50,"med. Rat*")</f>
        <v>0</v>
      </c>
      <c r="BH75" s="92">
        <f t="shared" si="170"/>
        <v>0</v>
      </c>
      <c r="BI75" s="75">
        <f t="shared" si="170"/>
        <v>0</v>
      </c>
      <c r="BJ75" s="75">
        <f t="shared" si="170"/>
        <v>0</v>
      </c>
      <c r="BK75" s="101"/>
      <c r="BL75" s="101"/>
      <c r="BM75" s="75"/>
      <c r="BN75" s="75">
        <f t="shared" ref="BN75" si="171">COUNTIF(BN4:BN50,"med. Rat*")</f>
        <v>0</v>
      </c>
      <c r="BO75" s="75">
        <f>COUNTIF(BO4:BO50,"med. Rat*")</f>
        <v>0</v>
      </c>
      <c r="BP75" s="75">
        <f>COUNTIF(BP4:BP50,"med. Rat*")</f>
        <v>0</v>
      </c>
      <c r="BQ75" s="75">
        <f>COUNTIF(BQ4:BQ50,"med. Rat*")</f>
        <v>0</v>
      </c>
      <c r="BR75" s="75">
        <f t="shared" ref="BR75:BS75" si="172">COUNTIF(BR4:BR50,"med. Rat*")</f>
        <v>0</v>
      </c>
      <c r="BS75" s="75">
        <f t="shared" si="172"/>
        <v>0</v>
      </c>
      <c r="BT75" s="75">
        <f>COUNTIF(BT4:BT50,"med. Rat*")</f>
        <v>0</v>
      </c>
      <c r="BU75" s="75">
        <f>COUNTIF(BU4:BU50,"med. Rat*")</f>
        <v>0</v>
      </c>
      <c r="BV75" s="75">
        <f t="shared" ref="BV75:BX75" si="173">COUNTIF(BV4:BV50,"med. Rat*")</f>
        <v>0</v>
      </c>
      <c r="BW75" s="75">
        <f t="shared" si="173"/>
        <v>0</v>
      </c>
      <c r="BX75" s="75">
        <f t="shared" si="173"/>
        <v>0</v>
      </c>
      <c r="BY75" s="75">
        <f>COUNTIF(BY4:BY50,"med. Rat*")</f>
        <v>0</v>
      </c>
      <c r="BZ75" s="75">
        <f>COUNTIF(BZ4:BZ50,"med. Rat*")</f>
        <v>0</v>
      </c>
      <c r="CA75" s="75">
        <f t="shared" ref="CA75:CC75" si="174">COUNTIF(CA4:CA50,"med. Rat*")</f>
        <v>0</v>
      </c>
      <c r="CB75" s="75">
        <f t="shared" si="174"/>
        <v>0</v>
      </c>
      <c r="CC75" s="75">
        <f t="shared" si="174"/>
        <v>0</v>
      </c>
      <c r="CD75" s="75">
        <f>COUNTIF(CD4:CD50,"med. Rat*")</f>
        <v>0</v>
      </c>
      <c r="CE75" s="75">
        <f>COUNTIF(CE4:CE50,"med. Rat*")</f>
        <v>0</v>
      </c>
      <c r="CF75" s="75">
        <f t="shared" ref="CF75" si="175">COUNTIF(CF4:CF50,"med. Rat*")</f>
        <v>0</v>
      </c>
      <c r="CG75" s="75"/>
      <c r="CH75" s="75"/>
      <c r="CI75" s="75"/>
      <c r="CJ75" s="75"/>
      <c r="CK75" s="75"/>
    </row>
    <row r="76" spans="1:89" s="9" customFormat="1" ht="23.25" hidden="1" customHeight="1">
      <c r="B76" s="62"/>
      <c r="D76" s="10"/>
      <c r="I76" s="11"/>
      <c r="J76" s="28" t="s">
        <v>33</v>
      </c>
      <c r="K76"/>
      <c r="L76" s="66">
        <f t="shared" ref="L76:U76" si="176">COUNTIF(L4:L49,"med. Rat SOR *")</f>
        <v>0</v>
      </c>
      <c r="M76" s="66">
        <f t="shared" si="176"/>
        <v>0</v>
      </c>
      <c r="N76" s="66">
        <f t="shared" si="176"/>
        <v>0</v>
      </c>
      <c r="O76" s="66">
        <f t="shared" si="176"/>
        <v>0</v>
      </c>
      <c r="P76" s="66">
        <f t="shared" si="176"/>
        <v>0</v>
      </c>
      <c r="Q76" s="66">
        <f t="shared" si="176"/>
        <v>0</v>
      </c>
      <c r="R76" s="66">
        <f t="shared" si="176"/>
        <v>0</v>
      </c>
      <c r="S76" s="66">
        <f t="shared" si="176"/>
        <v>0</v>
      </c>
      <c r="T76" s="66">
        <f t="shared" si="176"/>
        <v>0</v>
      </c>
      <c r="U76" s="66">
        <f t="shared" si="176"/>
        <v>0</v>
      </c>
      <c r="V76" s="66">
        <f t="shared" ref="V76:AP76" si="177">COUNTIF(V4:V50,"med. Rat SOR *")</f>
        <v>0</v>
      </c>
      <c r="W76" s="66">
        <f t="shared" si="177"/>
        <v>0</v>
      </c>
      <c r="X76" s="66">
        <f t="shared" si="177"/>
        <v>0</v>
      </c>
      <c r="Y76" s="66">
        <f t="shared" si="177"/>
        <v>0</v>
      </c>
      <c r="Z76" s="66">
        <f t="shared" si="177"/>
        <v>0</v>
      </c>
      <c r="AA76" s="66">
        <f t="shared" si="177"/>
        <v>0</v>
      </c>
      <c r="AB76" s="66">
        <f t="shared" si="177"/>
        <v>0</v>
      </c>
      <c r="AC76" s="66">
        <f t="shared" si="177"/>
        <v>0</v>
      </c>
      <c r="AD76" s="66">
        <f t="shared" si="177"/>
        <v>0</v>
      </c>
      <c r="AE76" s="66">
        <f>COUNTIF(AE4:AE50,"med. Rat SOR *")</f>
        <v>0</v>
      </c>
      <c r="AF76" s="66">
        <f>COUNTIF(AF4:AF50,"med. Rat SOR *")</f>
        <v>0</v>
      </c>
      <c r="AG76" s="66">
        <f>COUNTIF(AG4:AG50,"med. Rat SOR *")</f>
        <v>0</v>
      </c>
      <c r="AH76" s="66">
        <f>COUNTIF(AH4:AH50,"med. Rat SOR *")</f>
        <v>0</v>
      </c>
      <c r="AI76" s="66">
        <f t="shared" si="177"/>
        <v>0</v>
      </c>
      <c r="AJ76" s="66">
        <f t="shared" si="177"/>
        <v>0</v>
      </c>
      <c r="AK76" s="66">
        <f t="shared" si="177"/>
        <v>0</v>
      </c>
      <c r="AL76" s="66">
        <f>COUNTIF(AL4:AL50,"med. Rat SOR *")</f>
        <v>0</v>
      </c>
      <c r="AM76" s="66">
        <f t="shared" si="177"/>
        <v>0</v>
      </c>
      <c r="AN76" s="66">
        <f t="shared" si="177"/>
        <v>0</v>
      </c>
      <c r="AO76" s="66">
        <f t="shared" si="177"/>
        <v>0</v>
      </c>
      <c r="AP76" s="66">
        <f t="shared" si="177"/>
        <v>0</v>
      </c>
      <c r="AQ76" s="66">
        <f>COUNTIF(AQ4:AQ50,"med. Rat SOR *")</f>
        <v>0</v>
      </c>
      <c r="AR76" s="66">
        <f>COUNTIF(AR4:AR50,"med. Rat SOR *")</f>
        <v>0</v>
      </c>
      <c r="AS76" s="66">
        <f>COUNTIF(AS4:AS50,"med. Rat SOR *")</f>
        <v>0</v>
      </c>
      <c r="AT76" s="66">
        <f t="shared" ref="AT76:AV76" si="178">COUNTIF(AT4:AT50,"med. Rat SOR *")</f>
        <v>0</v>
      </c>
      <c r="AU76" s="66">
        <f>COUNTIF(AU4:AU50,"med. Rat SOR *")</f>
        <v>0</v>
      </c>
      <c r="AV76" s="66">
        <f t="shared" si="178"/>
        <v>0</v>
      </c>
      <c r="AW76" s="66">
        <f t="shared" ref="AW76:BJ76" si="179">COUNTIF(AW4:AW50,"med. Rat SOR *")</f>
        <v>0</v>
      </c>
      <c r="AX76" s="66">
        <f t="shared" si="179"/>
        <v>0</v>
      </c>
      <c r="AY76" s="66">
        <f t="shared" si="179"/>
        <v>0</v>
      </c>
      <c r="AZ76" s="66">
        <f t="shared" si="179"/>
        <v>0</v>
      </c>
      <c r="BA76" s="66">
        <f t="shared" si="179"/>
        <v>0</v>
      </c>
      <c r="BB76" s="66">
        <f t="shared" si="179"/>
        <v>0</v>
      </c>
      <c r="BC76" s="66">
        <f>COUNTIF(BC4:BC50,"med. Rat SOR *")</f>
        <v>0</v>
      </c>
      <c r="BD76" s="66">
        <f>COUNTIF(BD4:BD50,"med. Rat SOR *")</f>
        <v>0</v>
      </c>
      <c r="BE76" s="66">
        <f>COUNTIF(BE4:BE50,"med. Rat SOR *")</f>
        <v>0</v>
      </c>
      <c r="BF76" s="66">
        <f>COUNTIF(BF4:BF50,"med. Rat SOR *")</f>
        <v>0</v>
      </c>
      <c r="BG76" s="66">
        <f>COUNTIF(BG4:BG50,"med. Rat SOR *")</f>
        <v>0</v>
      </c>
      <c r="BH76" s="92">
        <f t="shared" si="179"/>
        <v>0</v>
      </c>
      <c r="BI76" s="66">
        <f t="shared" si="179"/>
        <v>0</v>
      </c>
      <c r="BJ76" s="66">
        <f t="shared" si="179"/>
        <v>0</v>
      </c>
      <c r="BK76" s="101"/>
      <c r="BL76" s="101"/>
      <c r="BM76" s="66"/>
      <c r="BN76" s="66">
        <f t="shared" ref="BN76" si="180">COUNTIF(BN4:BN50,"med. Rat SOR *")</f>
        <v>0</v>
      </c>
      <c r="BO76" s="66">
        <f>COUNTIF(BO4:BO50,"med. Rat SOR *")</f>
        <v>0</v>
      </c>
      <c r="BP76" s="66">
        <f>COUNTIF(BP4:BP50,"med. Rat SOR *")</f>
        <v>0</v>
      </c>
      <c r="BQ76" s="66">
        <f>COUNTIF(BQ4:BQ50,"med. Rat SOR *")</f>
        <v>0</v>
      </c>
      <c r="BR76" s="66">
        <f t="shared" ref="BR76:BS76" si="181">COUNTIF(BR4:BR50,"med. Rat SOR *")</f>
        <v>0</v>
      </c>
      <c r="BS76" s="66">
        <f t="shared" si="181"/>
        <v>0</v>
      </c>
      <c r="BT76" s="66">
        <f>COUNTIF(BT4:BT50,"med. Rat SOR *")</f>
        <v>0</v>
      </c>
      <c r="BU76" s="66">
        <f>COUNTIF(BU4:BU50,"med. Rat SOR *")</f>
        <v>0</v>
      </c>
      <c r="BV76" s="66">
        <f t="shared" ref="BV76:BX76" si="182">COUNTIF(BV4:BV50,"med. Rat SOR *")</f>
        <v>0</v>
      </c>
      <c r="BW76" s="66">
        <f t="shared" si="182"/>
        <v>0</v>
      </c>
      <c r="BX76" s="66">
        <f t="shared" si="182"/>
        <v>0</v>
      </c>
      <c r="BY76" s="66">
        <f>COUNTIF(BY4:BY50,"med. Rat SOR *")</f>
        <v>0</v>
      </c>
      <c r="BZ76" s="66">
        <f>COUNTIF(BZ4:BZ50,"med. Rat SOR *")</f>
        <v>0</v>
      </c>
      <c r="CA76" s="66">
        <f t="shared" ref="CA76:CC76" si="183">COUNTIF(CA4:CA50,"med. Rat SOR *")</f>
        <v>0</v>
      </c>
      <c r="CB76" s="66">
        <f t="shared" si="183"/>
        <v>0</v>
      </c>
      <c r="CC76" s="66">
        <f t="shared" si="183"/>
        <v>0</v>
      </c>
      <c r="CD76" s="66">
        <f>COUNTIF(CD4:CD50,"med. Rat SOR *")</f>
        <v>0</v>
      </c>
      <c r="CE76" s="66">
        <f>COUNTIF(CE4:CE50,"med. Rat SOR *")</f>
        <v>0</v>
      </c>
      <c r="CF76" s="66">
        <f t="shared" ref="CF76" si="184">COUNTIF(CF4:CF50,"med. Rat SOR *")</f>
        <v>0</v>
      </c>
      <c r="CG76" s="66"/>
      <c r="CH76" s="66"/>
      <c r="CI76" s="66"/>
      <c r="CJ76" s="66"/>
      <c r="CK76" s="66"/>
    </row>
    <row r="77" spans="1:89" s="33" customFormat="1" ht="23.25" hidden="1" customHeight="1">
      <c r="B77" s="64"/>
      <c r="D77" s="65"/>
      <c r="I77" s="34"/>
      <c r="J77" s="35"/>
      <c r="K77" s="36"/>
      <c r="M77" s="37"/>
      <c r="N77" s="37"/>
      <c r="O77" s="37"/>
      <c r="P77" s="37"/>
      <c r="BH77" s="94"/>
      <c r="BK77" s="103"/>
      <c r="BL77" s="103"/>
    </row>
    <row r="78" spans="1:89" s="9" customFormat="1" ht="19.5" hidden="1" customHeight="1">
      <c r="B78" s="62"/>
      <c r="D78" s="10"/>
      <c r="I78" s="11"/>
      <c r="J78" s="28"/>
      <c r="K78"/>
      <c r="BH78" s="91"/>
      <c r="BK78" s="100"/>
      <c r="BL78" s="100"/>
    </row>
    <row r="79" spans="1:89" s="9" customFormat="1" ht="21" hidden="1" customHeight="1">
      <c r="B79" s="62"/>
      <c r="D79" s="10"/>
      <c r="I79" s="11"/>
      <c r="J79" s="11"/>
      <c r="K79"/>
      <c r="BH79" s="91"/>
      <c r="BK79" s="100"/>
      <c r="BL79" s="100"/>
    </row>
    <row r="80" spans="1:89" s="9" customFormat="1" ht="21" hidden="1" customHeight="1">
      <c r="B80" s="62"/>
      <c r="D80" s="10"/>
      <c r="I80" s="11"/>
      <c r="J80" s="11"/>
      <c r="K80"/>
      <c r="BH80" s="91"/>
      <c r="BK80" s="100"/>
      <c r="BL80" s="100"/>
    </row>
    <row r="81" spans="2:64" s="9" customFormat="1" ht="21" hidden="1" customHeight="1">
      <c r="B81" s="62"/>
      <c r="D81" s="10"/>
      <c r="I81" s="11"/>
      <c r="J81" s="11"/>
      <c r="K81"/>
      <c r="BH81" s="91"/>
      <c r="BK81" s="100"/>
      <c r="BL81" s="100"/>
    </row>
    <row r="82" spans="2:64" s="9" customFormat="1" ht="21" hidden="1" customHeight="1">
      <c r="B82" s="62"/>
      <c r="D82" s="10"/>
      <c r="I82" s="11"/>
      <c r="J82" s="11"/>
      <c r="K82"/>
      <c r="BH82" s="91"/>
      <c r="BK82" s="100"/>
      <c r="BL82" s="100"/>
    </row>
    <row r="83" spans="2:64" s="9" customFormat="1" ht="21" hidden="1" customHeight="1">
      <c r="B83" s="62"/>
      <c r="D83" s="10"/>
      <c r="I83" s="11"/>
      <c r="J83" s="11"/>
      <c r="K83"/>
      <c r="BH83" s="91"/>
      <c r="BK83" s="100"/>
      <c r="BL83" s="100"/>
    </row>
    <row r="84" spans="2:64" s="9" customFormat="1" ht="21" hidden="1" customHeight="1">
      <c r="B84" s="62"/>
      <c r="D84" s="10"/>
      <c r="I84" s="11"/>
      <c r="J84" s="11"/>
      <c r="K84"/>
      <c r="BH84" s="91"/>
      <c r="BK84" s="100"/>
      <c r="BL84" s="100"/>
    </row>
    <row r="85" spans="2:64" s="9" customFormat="1" ht="21" hidden="1" customHeight="1">
      <c r="B85" s="62"/>
      <c r="D85" s="10"/>
      <c r="I85" s="11"/>
      <c r="J85" s="11"/>
      <c r="K85"/>
      <c r="BH85" s="91"/>
      <c r="BK85" s="100"/>
      <c r="BL85" s="100"/>
    </row>
    <row r="86" spans="2:64" s="9" customFormat="1" ht="21" hidden="1" customHeight="1">
      <c r="B86" s="62"/>
      <c r="D86" s="10"/>
      <c r="I86" s="11"/>
      <c r="J86" s="11"/>
      <c r="K86"/>
      <c r="BH86" s="91"/>
      <c r="BK86" s="100"/>
      <c r="BL86" s="100"/>
    </row>
    <row r="87" spans="2:64" s="9" customFormat="1" ht="21" hidden="1" customHeight="1">
      <c r="B87" s="62"/>
      <c r="D87" s="10"/>
      <c r="I87" s="11"/>
      <c r="J87" s="11"/>
      <c r="K87"/>
      <c r="BH87" s="91"/>
      <c r="BK87" s="100"/>
      <c r="BL87" s="100"/>
    </row>
    <row r="88" spans="2:64" s="9" customFormat="1" ht="21" hidden="1" customHeight="1">
      <c r="B88" s="62"/>
      <c r="D88" s="10"/>
      <c r="I88" s="11"/>
      <c r="J88" s="11"/>
      <c r="K88"/>
      <c r="BH88" s="91"/>
      <c r="BK88" s="100"/>
      <c r="BL88" s="100"/>
    </row>
    <row r="89" spans="2:64" s="9" customFormat="1" ht="15" hidden="1" customHeight="1">
      <c r="B89" s="62"/>
      <c r="D89" s="10"/>
      <c r="I89" s="11"/>
      <c r="J89" s="11"/>
      <c r="K89"/>
      <c r="BH89" s="91"/>
      <c r="BK89" s="100"/>
      <c r="BL89" s="100"/>
    </row>
    <row r="90" spans="2:64" s="9" customFormat="1" ht="21" hidden="1" customHeight="1">
      <c r="B90" s="62"/>
      <c r="D90" s="10"/>
      <c r="I90" s="11"/>
      <c r="J90" s="11"/>
      <c r="K90"/>
      <c r="BH90" s="91"/>
      <c r="BK90" s="100"/>
      <c r="BL90" s="100"/>
    </row>
    <row r="91" spans="2:64" s="9" customFormat="1" ht="21" hidden="1" customHeight="1">
      <c r="B91" s="62"/>
      <c r="D91" s="10"/>
      <c r="I91" s="11"/>
      <c r="J91" s="11"/>
      <c r="K91"/>
      <c r="BH91" s="91"/>
      <c r="BK91" s="100"/>
      <c r="BL91" s="100"/>
    </row>
    <row r="92" spans="2:64" s="9" customFormat="1" ht="21" hidden="1" customHeight="1">
      <c r="B92" s="62"/>
      <c r="D92" s="10"/>
      <c r="I92" s="11"/>
      <c r="J92" s="11"/>
      <c r="K92"/>
      <c r="BH92" s="91"/>
      <c r="BK92" s="100"/>
      <c r="BL92" s="100"/>
    </row>
    <row r="93" spans="2:64" s="9" customFormat="1" ht="21" hidden="1" customHeight="1">
      <c r="B93" s="62"/>
      <c r="D93" s="10"/>
      <c r="I93" s="11"/>
      <c r="J93" s="11"/>
      <c r="K93"/>
      <c r="BH93" s="91"/>
      <c r="BK93" s="100"/>
      <c r="BL93" s="100"/>
    </row>
    <row r="94" spans="2:64" s="9" customFormat="1" ht="21" hidden="1" customHeight="1">
      <c r="B94" s="62"/>
      <c r="D94" s="10"/>
      <c r="I94" s="11"/>
      <c r="J94" s="11"/>
      <c r="K94"/>
      <c r="BH94" s="91"/>
      <c r="BK94" s="100"/>
      <c r="BL94" s="100"/>
    </row>
    <row r="95" spans="2:64" s="9" customFormat="1" ht="15" hidden="1" customHeight="1">
      <c r="B95" s="62"/>
      <c r="D95" s="10"/>
      <c r="I95" s="11"/>
      <c r="J95" s="11"/>
      <c r="K95"/>
      <c r="BH95" s="91"/>
      <c r="BK95" s="100"/>
      <c r="BL95" s="100"/>
    </row>
    <row r="96" spans="2:64" s="9" customFormat="1" ht="21" hidden="1" customHeight="1">
      <c r="B96" s="62"/>
      <c r="D96" s="10"/>
      <c r="I96" s="11"/>
      <c r="J96" s="11"/>
      <c r="K96"/>
      <c r="BH96" s="91"/>
      <c r="BK96" s="100"/>
      <c r="BL96" s="100"/>
    </row>
    <row r="97" spans="1:64" s="9" customFormat="1" ht="21" hidden="1" customHeight="1">
      <c r="B97" s="62"/>
      <c r="D97" s="10"/>
      <c r="I97" s="11"/>
      <c r="J97" s="11"/>
      <c r="K97"/>
      <c r="BH97" s="91"/>
      <c r="BK97" s="100"/>
      <c r="BL97" s="100"/>
    </row>
    <row r="98" spans="1:64" s="9" customFormat="1" ht="21" hidden="1" customHeight="1">
      <c r="B98" s="62"/>
      <c r="D98" s="10"/>
      <c r="I98" s="11"/>
      <c r="J98" s="11"/>
      <c r="K98"/>
      <c r="BH98" s="91"/>
      <c r="BK98" s="100"/>
      <c r="BL98" s="100"/>
    </row>
    <row r="99" spans="1:64" s="9" customFormat="1" ht="21" customHeight="1">
      <c r="B99" s="62"/>
      <c r="D99" s="10"/>
      <c r="I99" s="11"/>
      <c r="J99" s="11"/>
      <c r="K99"/>
      <c r="BH99" s="91"/>
      <c r="BK99" s="100"/>
      <c r="BL99" s="100"/>
    </row>
    <row r="100" spans="1:64" s="9" customFormat="1" ht="21" customHeight="1">
      <c r="B100" s="62"/>
      <c r="D100" s="10"/>
      <c r="I100" s="11"/>
      <c r="J100" s="11"/>
      <c r="K100"/>
      <c r="BH100" s="91"/>
      <c r="BK100" s="100"/>
      <c r="BL100" s="100"/>
    </row>
    <row r="101" spans="1:64" s="9" customFormat="1" ht="21" customHeight="1">
      <c r="B101" s="62"/>
      <c r="D101" s="10"/>
      <c r="I101" s="11"/>
      <c r="J101" s="11"/>
      <c r="K101"/>
      <c r="BH101" s="91"/>
      <c r="BK101" s="100"/>
      <c r="BL101" s="100"/>
    </row>
    <row r="102" spans="1:64" s="9" customFormat="1" ht="21" customHeight="1">
      <c r="B102" s="62"/>
      <c r="D102" s="10"/>
      <c r="I102" s="11"/>
      <c r="J102" s="11"/>
      <c r="K102"/>
      <c r="BH102" s="91"/>
      <c r="BK102" s="100"/>
      <c r="BL102" s="100"/>
    </row>
    <row r="103" spans="1:64" ht="21" customHeight="1">
      <c r="A103" s="9"/>
      <c r="B103" s="62"/>
      <c r="K103" s="38"/>
    </row>
    <row r="104" spans="1:64" ht="21" customHeight="1">
      <c r="A104" s="9"/>
      <c r="B104" s="62"/>
      <c r="K104" s="38"/>
    </row>
    <row r="105" spans="1:64" ht="21" customHeight="1">
      <c r="A105" s="9"/>
      <c r="B105" s="62"/>
      <c r="K105" s="38"/>
    </row>
    <row r="106" spans="1:64" ht="21" customHeight="1">
      <c r="A106" s="9"/>
      <c r="B106" s="62"/>
      <c r="K106" s="38"/>
    </row>
    <row r="107" spans="1:64" ht="21" customHeight="1">
      <c r="A107" s="9"/>
      <c r="B107" s="62"/>
      <c r="K107" s="38"/>
    </row>
    <row r="108" spans="1:64" ht="21" customHeight="1">
      <c r="A108" s="9"/>
      <c r="B108" s="62"/>
      <c r="K108" s="38"/>
    </row>
    <row r="109" spans="1:64" ht="21" customHeight="1">
      <c r="A109" s="9"/>
      <c r="B109" s="62"/>
      <c r="K109" s="38"/>
    </row>
    <row r="110" spans="1:64" ht="21" customHeight="1">
      <c r="A110" s="9"/>
      <c r="B110" s="62"/>
      <c r="K110" s="38"/>
    </row>
    <row r="111" spans="1:64" ht="21" customHeight="1">
      <c r="A111" s="9"/>
      <c r="B111" s="62"/>
      <c r="K111" s="38"/>
    </row>
    <row r="112" spans="1:64" ht="21" customHeight="1">
      <c r="A112" s="9"/>
      <c r="B112" s="62"/>
      <c r="K112" s="38"/>
    </row>
    <row r="113" spans="1:11" ht="21" customHeight="1">
      <c r="A113" s="9"/>
      <c r="B113" s="62"/>
      <c r="K113" s="38"/>
    </row>
    <row r="114" spans="1:11">
      <c r="A114" s="9"/>
      <c r="B114" s="62"/>
      <c r="K114" s="38"/>
    </row>
    <row r="115" spans="1:11">
      <c r="A115" s="9"/>
      <c r="B115" s="62"/>
      <c r="K115" s="38"/>
    </row>
    <row r="116" spans="1:11">
      <c r="A116" s="9"/>
      <c r="B116" s="62"/>
      <c r="K116" s="38"/>
    </row>
    <row r="117" spans="1:11">
      <c r="A117" s="9"/>
      <c r="B117" s="62"/>
      <c r="K117" s="38"/>
    </row>
    <row r="118" spans="1:11">
      <c r="A118" s="9"/>
      <c r="B118" s="62"/>
      <c r="K118" s="38"/>
    </row>
    <row r="119" spans="1:11">
      <c r="A119" s="9"/>
      <c r="B119" s="62"/>
      <c r="K119" s="38"/>
    </row>
    <row r="120" spans="1:11">
      <c r="A120" s="9"/>
      <c r="B120" s="62"/>
      <c r="K120" s="38"/>
    </row>
    <row r="121" spans="1:11">
      <c r="A121" s="9"/>
      <c r="B121" s="62"/>
      <c r="K121" s="38"/>
    </row>
    <row r="122" spans="1:11">
      <c r="A122" s="9"/>
      <c r="B122" s="62"/>
      <c r="K122" s="38"/>
    </row>
    <row r="123" spans="1:11">
      <c r="A123" s="9"/>
      <c r="B123" s="62"/>
      <c r="K123" s="38"/>
    </row>
    <row r="124" spans="1:11">
      <c r="A124" s="9"/>
      <c r="B124" s="62"/>
      <c r="K124" s="38"/>
    </row>
    <row r="125" spans="1:11">
      <c r="A125" s="9"/>
      <c r="B125" s="62"/>
      <c r="K125" s="38"/>
    </row>
    <row r="126" spans="1:11">
      <c r="A126" s="9"/>
      <c r="B126" s="62"/>
      <c r="K126" s="38"/>
    </row>
    <row r="127" spans="1:11">
      <c r="A127" s="9"/>
      <c r="B127" s="62"/>
      <c r="K127" s="38"/>
    </row>
    <row r="128" spans="1:11">
      <c r="A128" s="9"/>
      <c r="B128" s="62"/>
      <c r="K128" s="38"/>
    </row>
    <row r="129" spans="1:11">
      <c r="A129" s="9"/>
      <c r="B129" s="62"/>
      <c r="K129" s="38"/>
    </row>
    <row r="130" spans="1:11">
      <c r="A130" s="9"/>
      <c r="B130" s="62"/>
      <c r="K130" s="38"/>
    </row>
    <row r="131" spans="1:11">
      <c r="A131" s="9"/>
      <c r="B131" s="62"/>
      <c r="K131" s="38"/>
    </row>
    <row r="132" spans="1:11">
      <c r="A132" s="9"/>
      <c r="B132" s="62"/>
      <c r="K132" s="38"/>
    </row>
    <row r="133" spans="1:11">
      <c r="A133" s="9"/>
      <c r="B133" s="62"/>
      <c r="K133" s="38"/>
    </row>
    <row r="134" spans="1:11">
      <c r="A134" s="9"/>
      <c r="B134" s="62"/>
      <c r="K134" s="38"/>
    </row>
    <row r="135" spans="1:11">
      <c r="A135" s="9"/>
      <c r="B135" s="62"/>
      <c r="K135" s="38"/>
    </row>
    <row r="136" spans="1:11">
      <c r="A136" s="9"/>
      <c r="B136" s="62"/>
      <c r="K136" s="38"/>
    </row>
    <row r="137" spans="1:11">
      <c r="A137" s="9"/>
      <c r="B137" s="62"/>
      <c r="K137" s="38"/>
    </row>
    <row r="138" spans="1:11">
      <c r="A138" s="9"/>
      <c r="B138" s="62"/>
      <c r="K138" s="38"/>
    </row>
    <row r="139" spans="1:11">
      <c r="A139" s="9"/>
      <c r="B139" s="62"/>
      <c r="K139" s="38"/>
    </row>
    <row r="140" spans="1:11">
      <c r="A140" s="9"/>
      <c r="B140" s="62"/>
      <c r="K140" s="38"/>
    </row>
    <row r="141" spans="1:11">
      <c r="A141" s="9"/>
      <c r="B141" s="62"/>
      <c r="K141" s="38"/>
    </row>
    <row r="142" spans="1:11">
      <c r="A142" s="9"/>
      <c r="B142" s="62"/>
      <c r="K142" s="38"/>
    </row>
    <row r="143" spans="1:11">
      <c r="A143" s="9"/>
      <c r="B143" s="62"/>
      <c r="K143" s="38"/>
    </row>
    <row r="144" spans="1:11">
      <c r="A144" s="9"/>
      <c r="B144" s="62"/>
      <c r="K144" s="38"/>
    </row>
    <row r="145" spans="1:11">
      <c r="A145" s="9"/>
      <c r="B145" s="62"/>
      <c r="K145" s="38"/>
    </row>
    <row r="146" spans="1:11">
      <c r="A146" s="9"/>
      <c r="B146" s="62"/>
      <c r="K146" s="38"/>
    </row>
    <row r="147" spans="1:11">
      <c r="A147" s="9"/>
      <c r="B147" s="62"/>
      <c r="K147" s="38"/>
    </row>
    <row r="148" spans="1:11">
      <c r="A148" s="9"/>
      <c r="B148" s="62"/>
      <c r="K148" s="38"/>
    </row>
    <row r="149" spans="1:11">
      <c r="A149" s="9"/>
      <c r="B149" s="62"/>
      <c r="K149" s="38"/>
    </row>
    <row r="150" spans="1:11">
      <c r="A150" s="9"/>
      <c r="B150" s="62"/>
      <c r="K150" s="38"/>
    </row>
    <row r="151" spans="1:11">
      <c r="A151" s="9"/>
      <c r="B151" s="62"/>
      <c r="K151" s="38"/>
    </row>
    <row r="152" spans="1:11">
      <c r="A152" s="9"/>
      <c r="B152" s="62"/>
      <c r="K152" s="38"/>
    </row>
    <row r="153" spans="1:11">
      <c r="A153" s="9"/>
      <c r="B153" s="62"/>
      <c r="K153" s="38"/>
    </row>
    <row r="154" spans="1:11">
      <c r="A154" s="9"/>
      <c r="B154" s="62"/>
      <c r="K154" s="38"/>
    </row>
    <row r="155" spans="1:11">
      <c r="A155" s="9"/>
      <c r="B155" s="62"/>
      <c r="K155" s="38"/>
    </row>
    <row r="156" spans="1:11">
      <c r="A156" s="9"/>
      <c r="B156" s="62"/>
      <c r="K156" s="38"/>
    </row>
    <row r="157" spans="1:11">
      <c r="A157" s="9"/>
      <c r="B157" s="62"/>
      <c r="K157" s="38"/>
    </row>
    <row r="158" spans="1:11">
      <c r="A158" s="9"/>
      <c r="B158" s="62"/>
      <c r="K158" s="38"/>
    </row>
    <row r="159" spans="1:11">
      <c r="A159" s="9"/>
      <c r="B159" s="62"/>
      <c r="K159" s="38"/>
    </row>
    <row r="160" spans="1:11">
      <c r="A160" s="9"/>
      <c r="B160" s="62"/>
      <c r="K160" s="38"/>
    </row>
    <row r="161" spans="1:11">
      <c r="A161" s="9"/>
      <c r="B161" s="62"/>
      <c r="K161" s="38"/>
    </row>
    <row r="162" spans="1:11">
      <c r="A162" s="9"/>
      <c r="B162" s="62"/>
      <c r="K162" s="38"/>
    </row>
    <row r="163" spans="1:11">
      <c r="A163" s="9"/>
      <c r="B163" s="62"/>
      <c r="K163" s="38"/>
    </row>
    <row r="164" spans="1:11">
      <c r="A164" s="9"/>
      <c r="B164" s="62"/>
      <c r="K164" s="38"/>
    </row>
    <row r="165" spans="1:11">
      <c r="A165" s="9"/>
      <c r="B165" s="62"/>
      <c r="K165" s="38"/>
    </row>
    <row r="166" spans="1:11">
      <c r="A166" s="9"/>
      <c r="B166" s="62"/>
      <c r="K166" s="38"/>
    </row>
    <row r="167" spans="1:11">
      <c r="A167" s="9"/>
      <c r="B167" s="62"/>
      <c r="K167" s="38"/>
    </row>
    <row r="168" spans="1:11">
      <c r="A168" s="9"/>
      <c r="B168" s="62"/>
      <c r="K168" s="38"/>
    </row>
    <row r="169" spans="1:11">
      <c r="A169" s="9"/>
      <c r="B169" s="62"/>
      <c r="K169" s="38"/>
    </row>
    <row r="170" spans="1:11">
      <c r="A170" s="9"/>
      <c r="B170" s="62"/>
      <c r="K170" s="38"/>
    </row>
    <row r="171" spans="1:11">
      <c r="A171" s="9"/>
      <c r="B171" s="62"/>
      <c r="K171" s="38"/>
    </row>
    <row r="172" spans="1:11">
      <c r="A172" s="9"/>
      <c r="B172" s="62"/>
      <c r="K172" s="38"/>
    </row>
    <row r="173" spans="1:11">
      <c r="A173" s="9"/>
      <c r="B173" s="62"/>
      <c r="K173" s="38"/>
    </row>
    <row r="174" spans="1:11">
      <c r="A174" s="9"/>
      <c r="B174" s="62"/>
      <c r="K174" s="38"/>
    </row>
    <row r="175" spans="1:11">
      <c r="A175" s="9"/>
      <c r="B175" s="62"/>
      <c r="K175" s="38"/>
    </row>
    <row r="176" spans="1:11">
      <c r="A176" s="9"/>
      <c r="B176" s="62"/>
      <c r="K176" s="38"/>
    </row>
    <row r="177" spans="1:11">
      <c r="A177" s="9"/>
      <c r="B177" s="62"/>
      <c r="K177" s="38"/>
    </row>
    <row r="178" spans="1:11">
      <c r="A178" s="9"/>
      <c r="B178" s="62"/>
      <c r="K178" s="38"/>
    </row>
    <row r="179" spans="1:11">
      <c r="A179" s="9"/>
      <c r="B179" s="62"/>
      <c r="K179" s="38"/>
    </row>
    <row r="180" spans="1:11">
      <c r="A180" s="9"/>
      <c r="B180" s="62"/>
      <c r="K180" s="38"/>
    </row>
    <row r="181" spans="1:11">
      <c r="A181" s="9"/>
      <c r="B181" s="62"/>
      <c r="K181" s="38"/>
    </row>
    <row r="182" spans="1:11">
      <c r="A182" s="9"/>
      <c r="B182" s="62"/>
      <c r="K182" s="38"/>
    </row>
    <row r="183" spans="1:11">
      <c r="A183" s="9"/>
      <c r="B183" s="62"/>
      <c r="K183" s="38"/>
    </row>
    <row r="184" spans="1:11">
      <c r="A184" s="9"/>
      <c r="B184" s="62"/>
      <c r="K184" s="38"/>
    </row>
    <row r="185" spans="1:11">
      <c r="A185" s="9"/>
      <c r="B185" s="62"/>
      <c r="K185" s="38"/>
    </row>
    <row r="186" spans="1:11">
      <c r="A186" s="9"/>
      <c r="B186" s="62"/>
      <c r="K186" s="38"/>
    </row>
    <row r="187" spans="1:11">
      <c r="A187" s="9"/>
      <c r="B187" s="62"/>
      <c r="K187" s="38"/>
    </row>
    <row r="188" spans="1:11">
      <c r="A188" s="9"/>
      <c r="B188" s="62"/>
      <c r="K188" s="38"/>
    </row>
    <row r="189" spans="1:11">
      <c r="A189" s="9"/>
      <c r="B189" s="62"/>
      <c r="K189" s="38"/>
    </row>
    <row r="190" spans="1:11">
      <c r="A190" s="9"/>
      <c r="B190" s="62"/>
      <c r="K190" s="38"/>
    </row>
    <row r="191" spans="1:11">
      <c r="A191" s="9"/>
      <c r="B191" s="62"/>
      <c r="K191" s="38"/>
    </row>
    <row r="192" spans="1:11">
      <c r="A192" s="9"/>
      <c r="B192" s="62"/>
      <c r="K192" s="38"/>
    </row>
    <row r="193" spans="1:11">
      <c r="A193" s="9"/>
      <c r="B193" s="62"/>
      <c r="K193" s="38"/>
    </row>
    <row r="194" spans="1:11">
      <c r="A194" s="9"/>
      <c r="B194" s="62"/>
      <c r="K194" s="38"/>
    </row>
    <row r="195" spans="1:11">
      <c r="A195" s="9"/>
      <c r="B195" s="62"/>
      <c r="K195" s="38"/>
    </row>
    <row r="196" spans="1:11">
      <c r="A196" s="9"/>
      <c r="B196" s="62"/>
      <c r="K196" s="38"/>
    </row>
    <row r="197" spans="1:11">
      <c r="A197" s="9"/>
      <c r="B197" s="62"/>
      <c r="K197" s="38"/>
    </row>
    <row r="198" spans="1:11">
      <c r="A198" s="9"/>
      <c r="B198" s="62"/>
      <c r="K198" s="38"/>
    </row>
    <row r="199" spans="1:11">
      <c r="A199" s="9"/>
      <c r="B199" s="62"/>
      <c r="K199" s="38"/>
    </row>
    <row r="200" spans="1:11">
      <c r="A200" s="9"/>
      <c r="B200" s="62"/>
      <c r="K200" s="38"/>
    </row>
    <row r="201" spans="1:11">
      <c r="A201" s="9"/>
      <c r="B201" s="62"/>
      <c r="K201" s="38"/>
    </row>
    <row r="202" spans="1:11">
      <c r="A202" s="9"/>
      <c r="B202" s="62"/>
      <c r="K202" s="38"/>
    </row>
    <row r="203" spans="1:11">
      <c r="A203" s="9"/>
      <c r="B203" s="62"/>
      <c r="K203" s="38"/>
    </row>
    <row r="204" spans="1:11">
      <c r="A204" s="9"/>
      <c r="B204" s="62"/>
      <c r="K204" s="38"/>
    </row>
    <row r="205" spans="1:11">
      <c r="A205" s="9"/>
      <c r="B205" s="62"/>
      <c r="K205" s="38"/>
    </row>
    <row r="206" spans="1:11">
      <c r="A206" s="9"/>
      <c r="B206" s="62"/>
      <c r="K206" s="38"/>
    </row>
    <row r="207" spans="1:11">
      <c r="A207" s="9"/>
      <c r="B207" s="62"/>
      <c r="K207" s="38"/>
    </row>
    <row r="208" spans="1:11">
      <c r="A208" s="9"/>
      <c r="B208" s="62"/>
      <c r="K208" s="38"/>
    </row>
    <row r="209" spans="1:11">
      <c r="A209" s="9"/>
      <c r="B209" s="62"/>
      <c r="K209" s="38"/>
    </row>
    <row r="210" spans="1:11">
      <c r="A210" s="9"/>
      <c r="B210" s="62"/>
      <c r="K210" s="38"/>
    </row>
    <row r="211" spans="1:11">
      <c r="A211" s="9"/>
      <c r="B211" s="62"/>
      <c r="K211" s="38"/>
    </row>
    <row r="212" spans="1:11">
      <c r="A212" s="9"/>
      <c r="B212" s="62"/>
      <c r="K212" s="38"/>
    </row>
    <row r="213" spans="1:11">
      <c r="A213" s="9"/>
      <c r="B213" s="62"/>
      <c r="K213" s="38"/>
    </row>
    <row r="214" spans="1:11">
      <c r="A214" s="9"/>
      <c r="B214" s="62"/>
      <c r="K214" s="38"/>
    </row>
    <row r="215" spans="1:11">
      <c r="A215" s="9"/>
      <c r="B215" s="62"/>
      <c r="K215" s="38"/>
    </row>
    <row r="216" spans="1:11">
      <c r="A216" s="9"/>
      <c r="B216" s="62"/>
      <c r="K216" s="38"/>
    </row>
    <row r="217" spans="1:11">
      <c r="A217" s="9"/>
      <c r="B217" s="62"/>
      <c r="K217" s="38"/>
    </row>
    <row r="218" spans="1:11">
      <c r="A218" s="9"/>
      <c r="B218" s="62"/>
      <c r="K218" s="38"/>
    </row>
    <row r="219" spans="1:11">
      <c r="A219" s="9"/>
      <c r="B219" s="62"/>
      <c r="K219" s="38"/>
    </row>
    <row r="220" spans="1:11">
      <c r="A220" s="9"/>
      <c r="B220" s="62"/>
      <c r="K220" s="38"/>
    </row>
    <row r="221" spans="1:11">
      <c r="A221" s="9"/>
      <c r="B221" s="62"/>
      <c r="K221" s="38"/>
    </row>
    <row r="222" spans="1:11">
      <c r="A222" s="9"/>
      <c r="B222" s="62"/>
      <c r="K222" s="38"/>
    </row>
    <row r="223" spans="1:11">
      <c r="A223" s="9"/>
      <c r="B223" s="62"/>
      <c r="K223" s="38"/>
    </row>
    <row r="224" spans="1:11">
      <c r="A224" s="9"/>
      <c r="B224" s="62"/>
      <c r="K224" s="38"/>
    </row>
    <row r="225" spans="1:11">
      <c r="A225" s="9"/>
      <c r="B225" s="62"/>
      <c r="K225" s="38"/>
    </row>
    <row r="226" spans="1:11">
      <c r="A226" s="9"/>
      <c r="B226" s="62"/>
      <c r="K226" s="38"/>
    </row>
    <row r="227" spans="1:11">
      <c r="A227" s="9"/>
      <c r="B227" s="62"/>
      <c r="K227" s="38"/>
    </row>
    <row r="228" spans="1:11">
      <c r="A228" s="9"/>
      <c r="B228" s="62"/>
      <c r="K228" s="38"/>
    </row>
    <row r="229" spans="1:11">
      <c r="A229" s="9"/>
      <c r="B229" s="62"/>
      <c r="K229" s="38"/>
    </row>
    <row r="230" spans="1:11">
      <c r="A230" s="9"/>
      <c r="B230" s="62"/>
      <c r="K230" s="38"/>
    </row>
    <row r="231" spans="1:11">
      <c r="A231" s="9"/>
      <c r="B231" s="62"/>
      <c r="K231" s="38"/>
    </row>
    <row r="232" spans="1:11">
      <c r="A232" s="9"/>
      <c r="B232" s="62"/>
      <c r="K232" s="38"/>
    </row>
    <row r="233" spans="1:11">
      <c r="A233" s="9"/>
      <c r="B233" s="62"/>
      <c r="K233" s="38"/>
    </row>
    <row r="234" spans="1:11">
      <c r="A234" s="9"/>
      <c r="B234" s="62"/>
      <c r="K234" s="38"/>
    </row>
    <row r="235" spans="1:11">
      <c r="A235" s="9"/>
      <c r="B235" s="62"/>
      <c r="K235" s="38"/>
    </row>
    <row r="236" spans="1:11">
      <c r="A236" s="9"/>
      <c r="B236" s="62"/>
      <c r="K236" s="38"/>
    </row>
    <row r="237" spans="1:11">
      <c r="A237" s="9"/>
      <c r="B237" s="62"/>
      <c r="K237" s="38"/>
    </row>
    <row r="238" spans="1:11">
      <c r="A238" s="9"/>
      <c r="B238" s="62"/>
      <c r="K238" s="38"/>
    </row>
    <row r="239" spans="1:11">
      <c r="A239" s="9"/>
      <c r="B239" s="62"/>
      <c r="K239" s="38"/>
    </row>
    <row r="240" spans="1:11">
      <c r="A240" s="9"/>
      <c r="B240" s="62"/>
      <c r="K240" s="38"/>
    </row>
    <row r="241" spans="1:11">
      <c r="A241" s="9"/>
      <c r="B241" s="62"/>
      <c r="K241" s="38"/>
    </row>
    <row r="242" spans="1:11">
      <c r="A242" s="9"/>
      <c r="B242" s="62"/>
      <c r="K242" s="38"/>
    </row>
    <row r="243" spans="1:11">
      <c r="A243" s="9"/>
      <c r="B243" s="62"/>
      <c r="K243" s="38"/>
    </row>
    <row r="244" spans="1:11">
      <c r="A244" s="9"/>
      <c r="B244" s="62"/>
      <c r="K244" s="38"/>
    </row>
    <row r="245" spans="1:11">
      <c r="A245" s="9"/>
      <c r="B245" s="62"/>
      <c r="K245" s="38"/>
    </row>
    <row r="246" spans="1:11">
      <c r="A246" s="9"/>
      <c r="B246" s="62"/>
      <c r="K246" s="38"/>
    </row>
    <row r="247" spans="1:11">
      <c r="K247" s="38"/>
    </row>
    <row r="248" spans="1:11">
      <c r="K248" s="39"/>
    </row>
  </sheetData>
  <mergeCells count="10">
    <mergeCell ref="I36:I50"/>
    <mergeCell ref="J36:J43"/>
    <mergeCell ref="J44:J50"/>
    <mergeCell ref="I4:I35"/>
    <mergeCell ref="I1:K1"/>
    <mergeCell ref="E2:H2"/>
    <mergeCell ref="J4:J13"/>
    <mergeCell ref="J14:J23"/>
    <mergeCell ref="J24:J35"/>
    <mergeCell ref="BL1:BM1"/>
  </mergeCells>
  <pageMargins left="0.23622047244094491" right="0.23622047244094491" top="0.15748031496062992" bottom="0.15748031496062992" header="0.31496062992125984" footer="0.31496062992125984"/>
  <pageSetup paperSize="9" scale="33" orientation="portrait" r:id="rId1"/>
  <rowBreaks count="1" manualBreakCount="1"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5"/>
  <sheetViews>
    <sheetView topLeftCell="A70" zoomScaleNormal="100" workbookViewId="0">
      <selection activeCell="C104" sqref="C104:D104"/>
    </sheetView>
  </sheetViews>
  <sheetFormatPr defaultRowHeight="15.75"/>
  <cols>
    <col min="1" max="2" width="40.140625" customWidth="1"/>
    <col min="3" max="3" width="12.140625" bestFit="1" customWidth="1"/>
    <col min="4" max="4" width="123.42578125" customWidth="1"/>
    <col min="5" max="5" width="27.7109375" customWidth="1"/>
    <col min="7" max="7" width="25.85546875" style="21" customWidth="1"/>
  </cols>
  <sheetData>
    <row r="1" spans="1:4">
      <c r="A1" s="135" t="s">
        <v>79</v>
      </c>
      <c r="B1" s="127" t="s">
        <v>372</v>
      </c>
      <c r="C1" s="127" t="s">
        <v>381</v>
      </c>
      <c r="D1" s="126" t="s">
        <v>382</v>
      </c>
    </row>
    <row r="2" spans="1:4">
      <c r="A2" s="135" t="s">
        <v>79</v>
      </c>
      <c r="B2" s="127" t="s">
        <v>371</v>
      </c>
      <c r="C2" s="127" t="s">
        <v>95</v>
      </c>
      <c r="D2" s="126" t="s">
        <v>568</v>
      </c>
    </row>
    <row r="3" spans="1:4">
      <c r="A3" s="135" t="s">
        <v>79</v>
      </c>
      <c r="B3" s="127" t="s">
        <v>103</v>
      </c>
      <c r="C3" s="127" t="s">
        <v>96</v>
      </c>
      <c r="D3" s="128" t="s">
        <v>105</v>
      </c>
    </row>
    <row r="4" spans="1:4">
      <c r="A4" s="135" t="s">
        <v>79</v>
      </c>
      <c r="B4" s="127" t="s">
        <v>104</v>
      </c>
      <c r="C4" s="127" t="s">
        <v>96</v>
      </c>
      <c r="D4" s="128" t="s">
        <v>105</v>
      </c>
    </row>
    <row r="5" spans="1:4">
      <c r="A5" s="135" t="s">
        <v>79</v>
      </c>
      <c r="B5" s="127" t="s">
        <v>378</v>
      </c>
      <c r="C5" s="127" t="s">
        <v>95</v>
      </c>
      <c r="D5" s="128" t="s">
        <v>569</v>
      </c>
    </row>
    <row r="6" spans="1:4">
      <c r="A6" s="135" t="s">
        <v>79</v>
      </c>
      <c r="B6" s="127" t="s">
        <v>82</v>
      </c>
      <c r="C6" s="127" t="s">
        <v>381</v>
      </c>
      <c r="D6" s="128" t="s">
        <v>385</v>
      </c>
    </row>
    <row r="7" spans="1:4">
      <c r="A7" s="135" t="s">
        <v>79</v>
      </c>
      <c r="B7" s="127" t="s">
        <v>379</v>
      </c>
      <c r="C7" s="127" t="s">
        <v>388</v>
      </c>
      <c r="D7" s="128" t="s">
        <v>570</v>
      </c>
    </row>
    <row r="8" spans="1:4">
      <c r="A8" s="135" t="s">
        <v>79</v>
      </c>
      <c r="B8" s="127" t="s">
        <v>100</v>
      </c>
      <c r="C8" s="127" t="s">
        <v>386</v>
      </c>
      <c r="D8" s="128" t="s">
        <v>101</v>
      </c>
    </row>
    <row r="9" spans="1:4">
      <c r="A9" s="135" t="s">
        <v>79</v>
      </c>
      <c r="B9" s="127" t="s">
        <v>106</v>
      </c>
      <c r="C9" s="127" t="s">
        <v>95</v>
      </c>
      <c r="D9" s="128" t="s">
        <v>387</v>
      </c>
    </row>
    <row r="10" spans="1:4">
      <c r="A10" s="135" t="s">
        <v>79</v>
      </c>
      <c r="B10" s="127" t="s">
        <v>87</v>
      </c>
      <c r="C10" s="127" t="s">
        <v>95</v>
      </c>
      <c r="D10" s="128" t="s">
        <v>387</v>
      </c>
    </row>
    <row r="11" spans="1:4">
      <c r="A11" s="135" t="s">
        <v>374</v>
      </c>
      <c r="B11" s="127" t="s">
        <v>80</v>
      </c>
      <c r="C11" s="127" t="s">
        <v>381</v>
      </c>
      <c r="D11" s="126" t="s">
        <v>382</v>
      </c>
    </row>
    <row r="12" spans="1:4">
      <c r="A12" s="135" t="s">
        <v>374</v>
      </c>
      <c r="B12" s="127" t="s">
        <v>375</v>
      </c>
      <c r="C12" s="127" t="s">
        <v>381</v>
      </c>
      <c r="D12" s="126" t="s">
        <v>382</v>
      </c>
    </row>
    <row r="13" spans="1:4">
      <c r="A13" s="135" t="s">
        <v>374</v>
      </c>
      <c r="B13" s="127" t="s">
        <v>373</v>
      </c>
      <c r="C13" s="127" t="s">
        <v>562</v>
      </c>
      <c r="D13" s="126" t="s">
        <v>382</v>
      </c>
    </row>
    <row r="14" spans="1:4">
      <c r="A14" s="135" t="s">
        <v>374</v>
      </c>
      <c r="B14" s="127" t="s">
        <v>376</v>
      </c>
      <c r="C14" s="127" t="s">
        <v>566</v>
      </c>
      <c r="D14" s="126" t="s">
        <v>382</v>
      </c>
    </row>
    <row r="15" spans="1:4">
      <c r="A15" s="135" t="s">
        <v>370</v>
      </c>
      <c r="B15" s="127" t="s">
        <v>102</v>
      </c>
      <c r="C15" s="127" t="s">
        <v>381</v>
      </c>
      <c r="D15" s="128" t="s">
        <v>384</v>
      </c>
    </row>
    <row r="16" spans="1:4">
      <c r="A16" s="135" t="s">
        <v>370</v>
      </c>
      <c r="B16" s="127" t="s">
        <v>91</v>
      </c>
      <c r="C16" s="127" t="s">
        <v>381</v>
      </c>
      <c r="D16" s="128" t="s">
        <v>384</v>
      </c>
    </row>
    <row r="17" spans="1:4">
      <c r="A17" s="135" t="s">
        <v>370</v>
      </c>
      <c r="B17" s="127" t="s">
        <v>81</v>
      </c>
      <c r="C17" s="127" t="s">
        <v>381</v>
      </c>
      <c r="D17" s="128" t="s">
        <v>384</v>
      </c>
    </row>
    <row r="18" spans="1:4">
      <c r="A18" s="135" t="s">
        <v>370</v>
      </c>
      <c r="B18" s="127" t="s">
        <v>107</v>
      </c>
      <c r="C18" s="127" t="s">
        <v>381</v>
      </c>
      <c r="D18" s="128" t="s">
        <v>384</v>
      </c>
    </row>
    <row r="19" spans="1:4">
      <c r="A19" s="135" t="s">
        <v>370</v>
      </c>
      <c r="B19" s="127" t="s">
        <v>83</v>
      </c>
      <c r="C19" s="127" t="s">
        <v>381</v>
      </c>
      <c r="D19" s="128" t="s">
        <v>384</v>
      </c>
    </row>
    <row r="20" spans="1:4">
      <c r="A20" s="135" t="s">
        <v>370</v>
      </c>
      <c r="B20" s="127" t="s">
        <v>84</v>
      </c>
      <c r="C20" s="127" t="s">
        <v>381</v>
      </c>
      <c r="D20" s="128" t="s">
        <v>384</v>
      </c>
    </row>
    <row r="21" spans="1:4">
      <c r="A21" s="135" t="s">
        <v>370</v>
      </c>
      <c r="B21" s="127" t="s">
        <v>85</v>
      </c>
      <c r="C21" s="127" t="s">
        <v>381</v>
      </c>
      <c r="D21" s="128" t="s">
        <v>384</v>
      </c>
    </row>
    <row r="22" spans="1:4">
      <c r="A22" s="135" t="s">
        <v>370</v>
      </c>
      <c r="B22" s="127" t="s">
        <v>86</v>
      </c>
      <c r="C22" s="127" t="s">
        <v>381</v>
      </c>
      <c r="D22" s="128" t="s">
        <v>384</v>
      </c>
    </row>
    <row r="23" spans="1:4">
      <c r="A23" s="135" t="s">
        <v>377</v>
      </c>
      <c r="B23" s="127" t="s">
        <v>89</v>
      </c>
      <c r="C23" s="127" t="s">
        <v>380</v>
      </c>
      <c r="D23" s="128" t="s">
        <v>383</v>
      </c>
    </row>
    <row r="24" spans="1:4">
      <c r="A24" s="135" t="s">
        <v>377</v>
      </c>
      <c r="B24" s="127" t="s">
        <v>88</v>
      </c>
      <c r="C24" s="127" t="s">
        <v>380</v>
      </c>
      <c r="D24" s="128" t="s">
        <v>90</v>
      </c>
    </row>
    <row r="25" spans="1:4">
      <c r="A25" s="135" t="s">
        <v>370</v>
      </c>
      <c r="B25" s="127" t="s">
        <v>684</v>
      </c>
      <c r="C25" s="127" t="s">
        <v>386</v>
      </c>
      <c r="D25" s="128"/>
    </row>
    <row r="26" spans="1:4">
      <c r="A26" s="133" t="s">
        <v>50</v>
      </c>
      <c r="B26" s="129" t="s">
        <v>640</v>
      </c>
      <c r="C26" s="129" t="s">
        <v>388</v>
      </c>
      <c r="D26" s="126" t="s">
        <v>389</v>
      </c>
    </row>
    <row r="27" spans="1:4">
      <c r="A27" s="133" t="s">
        <v>50</v>
      </c>
      <c r="B27" s="129" t="s">
        <v>57</v>
      </c>
      <c r="C27" s="129" t="s">
        <v>381</v>
      </c>
      <c r="D27" s="126" t="s">
        <v>392</v>
      </c>
    </row>
    <row r="28" spans="1:4">
      <c r="A28" s="133" t="s">
        <v>50</v>
      </c>
      <c r="B28" s="129" t="s">
        <v>65</v>
      </c>
      <c r="C28" s="129" t="s">
        <v>388</v>
      </c>
      <c r="D28" s="126" t="s">
        <v>389</v>
      </c>
    </row>
    <row r="29" spans="1:4">
      <c r="A29" s="133" t="s">
        <v>50</v>
      </c>
      <c r="B29" s="129" t="s">
        <v>352</v>
      </c>
      <c r="C29" s="129" t="s">
        <v>406</v>
      </c>
      <c r="D29" s="126"/>
    </row>
    <row r="30" spans="1:4">
      <c r="A30" s="133" t="s">
        <v>50</v>
      </c>
      <c r="B30" s="129" t="s">
        <v>94</v>
      </c>
      <c r="C30" s="126" t="s">
        <v>95</v>
      </c>
      <c r="D30" s="126" t="s">
        <v>405</v>
      </c>
    </row>
    <row r="31" spans="1:4">
      <c r="A31" s="133" t="s">
        <v>50</v>
      </c>
      <c r="B31" s="129" t="s">
        <v>647</v>
      </c>
      <c r="C31" s="129" t="s">
        <v>388</v>
      </c>
      <c r="D31" s="126" t="s">
        <v>389</v>
      </c>
    </row>
    <row r="32" spans="1:4">
      <c r="A32" s="133" t="s">
        <v>50</v>
      </c>
      <c r="B32" s="129" t="s">
        <v>642</v>
      </c>
      <c r="C32" s="129" t="s">
        <v>388</v>
      </c>
      <c r="D32" s="126" t="s">
        <v>389</v>
      </c>
    </row>
    <row r="33" spans="1:4">
      <c r="A33" s="133" t="s">
        <v>50</v>
      </c>
      <c r="B33" s="129" t="s">
        <v>641</v>
      </c>
      <c r="C33" s="129" t="s">
        <v>388</v>
      </c>
      <c r="D33" s="126" t="s">
        <v>389</v>
      </c>
    </row>
    <row r="34" spans="1:4">
      <c r="A34" s="133" t="s">
        <v>356</v>
      </c>
      <c r="B34" s="129" t="s">
        <v>353</v>
      </c>
      <c r="C34" s="127" t="s">
        <v>381</v>
      </c>
      <c r="D34" s="126" t="s">
        <v>397</v>
      </c>
    </row>
    <row r="35" spans="1:4">
      <c r="A35" s="133" t="s">
        <v>356</v>
      </c>
      <c r="B35" s="129" t="s">
        <v>354</v>
      </c>
      <c r="C35" s="127" t="s">
        <v>381</v>
      </c>
      <c r="D35" s="126" t="s">
        <v>397</v>
      </c>
    </row>
    <row r="36" spans="1:4">
      <c r="A36" s="133" t="s">
        <v>356</v>
      </c>
      <c r="B36" s="129" t="s">
        <v>355</v>
      </c>
      <c r="C36" s="127" t="s">
        <v>381</v>
      </c>
      <c r="D36" s="126" t="s">
        <v>397</v>
      </c>
    </row>
    <row r="37" spans="1:4">
      <c r="A37" s="133" t="s">
        <v>356</v>
      </c>
      <c r="B37" s="129" t="s">
        <v>68</v>
      </c>
      <c r="C37" s="129" t="s">
        <v>381</v>
      </c>
      <c r="D37" s="126" t="s">
        <v>397</v>
      </c>
    </row>
    <row r="38" spans="1:4">
      <c r="A38" s="133" t="s">
        <v>356</v>
      </c>
      <c r="B38" s="129" t="s">
        <v>646</v>
      </c>
      <c r="C38" s="129"/>
      <c r="D38" s="126" t="s">
        <v>397</v>
      </c>
    </row>
    <row r="39" spans="1:4">
      <c r="A39" s="133" t="s">
        <v>362</v>
      </c>
      <c r="B39" s="129" t="s">
        <v>363</v>
      </c>
      <c r="C39" s="127" t="s">
        <v>381</v>
      </c>
      <c r="D39" s="126"/>
    </row>
    <row r="40" spans="1:4">
      <c r="A40" s="133" t="s">
        <v>362</v>
      </c>
      <c r="B40" s="129" t="s">
        <v>97</v>
      </c>
      <c r="C40" s="129" t="s">
        <v>95</v>
      </c>
      <c r="D40" s="130" t="s">
        <v>394</v>
      </c>
    </row>
    <row r="41" spans="1:4">
      <c r="A41" s="133" t="s">
        <v>362</v>
      </c>
      <c r="B41" s="129" t="s">
        <v>66</v>
      </c>
      <c r="C41" s="129" t="s">
        <v>381</v>
      </c>
      <c r="D41" s="126" t="s">
        <v>396</v>
      </c>
    </row>
    <row r="42" spans="1:4">
      <c r="A42" s="133" t="s">
        <v>362</v>
      </c>
      <c r="B42" s="129" t="s">
        <v>361</v>
      </c>
      <c r="C42" s="129" t="s">
        <v>381</v>
      </c>
      <c r="D42" s="126" t="s">
        <v>396</v>
      </c>
    </row>
    <row r="43" spans="1:4">
      <c r="A43" s="133" t="s">
        <v>362</v>
      </c>
      <c r="B43" s="129" t="s">
        <v>510</v>
      </c>
      <c r="C43" s="129" t="s">
        <v>381</v>
      </c>
      <c r="D43" s="126" t="s">
        <v>396</v>
      </c>
    </row>
    <row r="44" spans="1:4">
      <c r="A44" s="133" t="s">
        <v>362</v>
      </c>
      <c r="B44" s="129" t="s">
        <v>75</v>
      </c>
      <c r="C44" s="129" t="s">
        <v>95</v>
      </c>
      <c r="D44" s="130" t="s">
        <v>394</v>
      </c>
    </row>
    <row r="45" spans="1:4">
      <c r="A45" s="133" t="s">
        <v>364</v>
      </c>
      <c r="B45" s="129" t="s">
        <v>52</v>
      </c>
      <c r="C45" s="129" t="s">
        <v>95</v>
      </c>
      <c r="D45" s="130" t="s">
        <v>391</v>
      </c>
    </row>
    <row r="46" spans="1:4">
      <c r="A46" s="133" t="s">
        <v>364</v>
      </c>
      <c r="B46" s="129" t="s">
        <v>56</v>
      </c>
      <c r="C46" s="129" t="s">
        <v>95</v>
      </c>
      <c r="D46" s="130" t="s">
        <v>391</v>
      </c>
    </row>
    <row r="47" spans="1:4">
      <c r="A47" s="133" t="s">
        <v>364</v>
      </c>
      <c r="B47" s="129" t="s">
        <v>63</v>
      </c>
      <c r="C47" s="129" t="s">
        <v>95</v>
      </c>
      <c r="D47" s="130" t="s">
        <v>391</v>
      </c>
    </row>
    <row r="48" spans="1:4">
      <c r="A48" s="133" t="s">
        <v>364</v>
      </c>
      <c r="B48" s="129" t="s">
        <v>521</v>
      </c>
      <c r="C48" s="129" t="s">
        <v>95</v>
      </c>
      <c r="D48" s="130" t="s">
        <v>391</v>
      </c>
    </row>
    <row r="49" spans="1:6">
      <c r="A49" s="133" t="s">
        <v>364</v>
      </c>
      <c r="B49" s="129" t="s">
        <v>74</v>
      </c>
      <c r="C49" s="129" t="s">
        <v>95</v>
      </c>
      <c r="D49" s="130" t="s">
        <v>391</v>
      </c>
    </row>
    <row r="50" spans="1:6">
      <c r="A50" s="133" t="s">
        <v>357</v>
      </c>
      <c r="B50" s="129" t="s">
        <v>54</v>
      </c>
      <c r="C50" s="129" t="s">
        <v>381</v>
      </c>
      <c r="D50" s="126" t="s">
        <v>78</v>
      </c>
    </row>
    <row r="51" spans="1:6">
      <c r="A51" s="133" t="s">
        <v>357</v>
      </c>
      <c r="B51" s="129" t="s">
        <v>59</v>
      </c>
      <c r="C51" s="129" t="s">
        <v>388</v>
      </c>
      <c r="D51" s="126" t="s">
        <v>390</v>
      </c>
    </row>
    <row r="52" spans="1:6">
      <c r="A52" s="133" t="s">
        <v>357</v>
      </c>
      <c r="B52" s="129" t="s">
        <v>64</v>
      </c>
      <c r="C52" s="129" t="s">
        <v>381</v>
      </c>
      <c r="D52" s="126" t="s">
        <v>395</v>
      </c>
    </row>
    <row r="53" spans="1:6">
      <c r="A53" s="133" t="s">
        <v>357</v>
      </c>
      <c r="B53" s="129" t="s">
        <v>619</v>
      </c>
      <c r="C53" s="129" t="s">
        <v>388</v>
      </c>
      <c r="D53" s="126" t="s">
        <v>390</v>
      </c>
    </row>
    <row r="54" spans="1:6">
      <c r="A54" s="133" t="s">
        <v>357</v>
      </c>
      <c r="B54" s="129" t="s">
        <v>71</v>
      </c>
      <c r="C54" s="129" t="s">
        <v>381</v>
      </c>
      <c r="D54" s="126" t="s">
        <v>395</v>
      </c>
    </row>
    <row r="55" spans="1:6">
      <c r="A55" s="133" t="s">
        <v>357</v>
      </c>
      <c r="B55" s="129" t="s">
        <v>365</v>
      </c>
      <c r="C55" s="129" t="s">
        <v>381</v>
      </c>
      <c r="D55" s="126" t="s">
        <v>395</v>
      </c>
    </row>
    <row r="56" spans="1:6">
      <c r="A56" s="133" t="s">
        <v>357</v>
      </c>
      <c r="B56" s="129" t="s">
        <v>618</v>
      </c>
      <c r="C56" s="129" t="s">
        <v>381</v>
      </c>
      <c r="D56" s="126" t="s">
        <v>78</v>
      </c>
    </row>
    <row r="57" spans="1:6">
      <c r="A57" s="133" t="s">
        <v>358</v>
      </c>
      <c r="B57" s="129" t="s">
        <v>58</v>
      </c>
      <c r="C57" s="129" t="s">
        <v>95</v>
      </c>
      <c r="D57" s="130" t="s">
        <v>393</v>
      </c>
    </row>
    <row r="58" spans="1:6" ht="18.75">
      <c r="A58" s="133" t="s">
        <v>358</v>
      </c>
      <c r="B58" s="129" t="s">
        <v>61</v>
      </c>
      <c r="C58" s="129" t="s">
        <v>95</v>
      </c>
      <c r="D58" s="130" t="s">
        <v>393</v>
      </c>
      <c r="F58" s="131"/>
    </row>
    <row r="59" spans="1:6">
      <c r="A59" s="133" t="s">
        <v>358</v>
      </c>
      <c r="B59" s="129" t="s">
        <v>571</v>
      </c>
      <c r="C59" s="129" t="s">
        <v>562</v>
      </c>
      <c r="D59" s="130" t="s">
        <v>397</v>
      </c>
    </row>
    <row r="60" spans="1:6">
      <c r="A60" s="133" t="s">
        <v>359</v>
      </c>
      <c r="B60" s="129" t="s">
        <v>55</v>
      </c>
      <c r="C60" s="129" t="s">
        <v>95</v>
      </c>
      <c r="D60" s="127" t="s">
        <v>76</v>
      </c>
    </row>
    <row r="61" spans="1:6">
      <c r="A61" s="133" t="s">
        <v>359</v>
      </c>
      <c r="B61" s="129" t="s">
        <v>60</v>
      </c>
      <c r="C61" s="129" t="s">
        <v>95</v>
      </c>
      <c r="D61" s="127" t="s">
        <v>76</v>
      </c>
    </row>
    <row r="62" spans="1:6">
      <c r="A62" s="133" t="s">
        <v>359</v>
      </c>
      <c r="B62" s="129" t="s">
        <v>67</v>
      </c>
      <c r="C62" s="129" t="s">
        <v>95</v>
      </c>
      <c r="D62" s="127" t="s">
        <v>76</v>
      </c>
    </row>
    <row r="63" spans="1:6">
      <c r="A63" s="133" t="s">
        <v>359</v>
      </c>
      <c r="B63" s="129" t="s">
        <v>69</v>
      </c>
      <c r="C63" s="129" t="s">
        <v>95</v>
      </c>
      <c r="D63" s="127" t="s">
        <v>76</v>
      </c>
    </row>
    <row r="64" spans="1:6">
      <c r="A64" s="133" t="s">
        <v>359</v>
      </c>
      <c r="B64" s="129" t="s">
        <v>366</v>
      </c>
      <c r="C64" s="129" t="s">
        <v>95</v>
      </c>
      <c r="D64" s="127" t="s">
        <v>76</v>
      </c>
    </row>
    <row r="65" spans="1:4" ht="16.5" customHeight="1">
      <c r="A65" s="133" t="s">
        <v>359</v>
      </c>
      <c r="B65" s="129" t="s">
        <v>92</v>
      </c>
      <c r="C65" s="129" t="s">
        <v>95</v>
      </c>
      <c r="D65" s="126" t="s">
        <v>76</v>
      </c>
    </row>
    <row r="66" spans="1:4" ht="15" customHeight="1">
      <c r="A66" s="133" t="s">
        <v>360</v>
      </c>
      <c r="B66" s="129" t="s">
        <v>51</v>
      </c>
      <c r="C66" s="152" t="s">
        <v>381</v>
      </c>
      <c r="D66" s="153" t="s">
        <v>392</v>
      </c>
    </row>
    <row r="67" spans="1:4" ht="15" customHeight="1">
      <c r="A67" s="133" t="s">
        <v>360</v>
      </c>
      <c r="B67" s="129" t="s">
        <v>53</v>
      </c>
      <c r="C67" s="129" t="s">
        <v>381</v>
      </c>
      <c r="D67" s="126" t="s">
        <v>392</v>
      </c>
    </row>
    <row r="68" spans="1:4" ht="15" customHeight="1">
      <c r="A68" s="133" t="s">
        <v>360</v>
      </c>
      <c r="B68" s="129" t="s">
        <v>62</v>
      </c>
      <c r="C68" s="129" t="s">
        <v>381</v>
      </c>
      <c r="D68" s="126" t="s">
        <v>392</v>
      </c>
    </row>
    <row r="69" spans="1:4" ht="15" customHeight="1">
      <c r="A69" s="133" t="s">
        <v>360</v>
      </c>
      <c r="B69" s="129" t="s">
        <v>567</v>
      </c>
      <c r="C69" s="129" t="s">
        <v>381</v>
      </c>
      <c r="D69" s="126" t="s">
        <v>392</v>
      </c>
    </row>
    <row r="70" spans="1:4" ht="15" customHeight="1">
      <c r="A70" s="133" t="s">
        <v>360</v>
      </c>
      <c r="B70" s="129" t="s">
        <v>70</v>
      </c>
      <c r="C70" s="129" t="s">
        <v>381</v>
      </c>
      <c r="D70" s="126" t="s">
        <v>392</v>
      </c>
    </row>
    <row r="71" spans="1:4" ht="15" customHeight="1">
      <c r="A71" s="133" t="s">
        <v>360</v>
      </c>
      <c r="B71" s="129" t="s">
        <v>73</v>
      </c>
      <c r="C71" s="129" t="s">
        <v>381</v>
      </c>
      <c r="D71" s="126" t="s">
        <v>392</v>
      </c>
    </row>
    <row r="72" spans="1:4" ht="15" customHeight="1">
      <c r="A72" s="134" t="s">
        <v>49</v>
      </c>
      <c r="B72" s="127" t="s">
        <v>115</v>
      </c>
      <c r="C72" s="127" t="s">
        <v>562</v>
      </c>
      <c r="D72" s="127" t="s">
        <v>603</v>
      </c>
    </row>
    <row r="73" spans="1:4" ht="15" customHeight="1">
      <c r="A73" s="134" t="s">
        <v>49</v>
      </c>
      <c r="B73" s="127" t="s">
        <v>39</v>
      </c>
      <c r="C73" s="127" t="s">
        <v>381</v>
      </c>
      <c r="D73" s="126" t="s">
        <v>398</v>
      </c>
    </row>
    <row r="74" spans="1:4">
      <c r="A74" s="134" t="s">
        <v>49</v>
      </c>
      <c r="B74" s="127" t="s">
        <v>40</v>
      </c>
      <c r="C74" s="9" t="s">
        <v>381</v>
      </c>
      <c r="D74" s="126" t="s">
        <v>398</v>
      </c>
    </row>
    <row r="75" spans="1:4">
      <c r="A75" s="134" t="s">
        <v>49</v>
      </c>
      <c r="B75" s="127" t="s">
        <v>41</v>
      </c>
      <c r="C75" s="9" t="s">
        <v>400</v>
      </c>
      <c r="D75" s="132" t="s">
        <v>399</v>
      </c>
    </row>
    <row r="76" spans="1:4">
      <c r="A76" s="134" t="s">
        <v>49</v>
      </c>
      <c r="B76" s="127" t="s">
        <v>369</v>
      </c>
      <c r="C76" s="127" t="s">
        <v>381</v>
      </c>
      <c r="D76" s="126" t="s">
        <v>398</v>
      </c>
    </row>
    <row r="77" spans="1:4">
      <c r="A77" s="134" t="s">
        <v>49</v>
      </c>
      <c r="B77" s="127" t="s">
        <v>368</v>
      </c>
      <c r="C77" s="129" t="s">
        <v>95</v>
      </c>
      <c r="D77" s="128" t="s">
        <v>402</v>
      </c>
    </row>
    <row r="78" spans="1:4">
      <c r="A78" s="134" t="s">
        <v>49</v>
      </c>
      <c r="B78" s="127" t="s">
        <v>42</v>
      </c>
      <c r="C78" s="127" t="s">
        <v>381</v>
      </c>
      <c r="D78" s="126" t="s">
        <v>398</v>
      </c>
    </row>
    <row r="79" spans="1:4">
      <c r="A79" s="134" t="s">
        <v>49</v>
      </c>
      <c r="B79" s="127" t="s">
        <v>43</v>
      </c>
      <c r="C79" s="127" t="s">
        <v>381</v>
      </c>
      <c r="D79" s="127" t="s">
        <v>404</v>
      </c>
    </row>
    <row r="80" spans="1:4">
      <c r="A80" s="134" t="s">
        <v>49</v>
      </c>
      <c r="B80" s="127" t="s">
        <v>44</v>
      </c>
      <c r="C80" s="127" t="s">
        <v>381</v>
      </c>
      <c r="D80" s="126" t="s">
        <v>401</v>
      </c>
    </row>
    <row r="81" spans="1:4">
      <c r="A81" s="134" t="s">
        <v>49</v>
      </c>
      <c r="B81" s="127" t="s">
        <v>609</v>
      </c>
      <c r="C81" s="9" t="s">
        <v>562</v>
      </c>
      <c r="D81" s="128" t="s">
        <v>610</v>
      </c>
    </row>
    <row r="82" spans="1:4">
      <c r="A82" s="134" t="s">
        <v>49</v>
      </c>
      <c r="B82" s="127" t="s">
        <v>113</v>
      </c>
      <c r="C82" s="132" t="s">
        <v>562</v>
      </c>
      <c r="D82" s="126" t="s">
        <v>398</v>
      </c>
    </row>
    <row r="83" spans="1:4">
      <c r="A83" s="134" t="s">
        <v>49</v>
      </c>
      <c r="B83" s="127" t="s">
        <v>662</v>
      </c>
      <c r="C83" s="127" t="s">
        <v>95</v>
      </c>
      <c r="D83" s="130" t="s">
        <v>402</v>
      </c>
    </row>
    <row r="84" spans="1:4">
      <c r="A84" s="134" t="s">
        <v>49</v>
      </c>
      <c r="B84" s="127" t="s">
        <v>45</v>
      </c>
      <c r="C84" s="127" t="s">
        <v>400</v>
      </c>
      <c r="D84" s="132" t="s">
        <v>403</v>
      </c>
    </row>
    <row r="85" spans="1:4">
      <c r="A85" s="134" t="s">
        <v>49</v>
      </c>
      <c r="B85" s="127" t="s">
        <v>112</v>
      </c>
      <c r="C85" s="127" t="s">
        <v>381</v>
      </c>
      <c r="D85" s="128" t="s">
        <v>603</v>
      </c>
    </row>
    <row r="86" spans="1:4">
      <c r="A86" s="134" t="s">
        <v>49</v>
      </c>
      <c r="B86" s="127" t="s">
        <v>111</v>
      </c>
      <c r="C86" s="129" t="s">
        <v>381</v>
      </c>
      <c r="D86" s="141" t="s">
        <v>603</v>
      </c>
    </row>
    <row r="87" spans="1:4">
      <c r="A87" s="134" t="s">
        <v>49</v>
      </c>
      <c r="B87" s="127" t="s">
        <v>367</v>
      </c>
      <c r="C87" s="127"/>
      <c r="D87" s="141"/>
    </row>
    <row r="88" spans="1:4">
      <c r="A88" s="134" t="s">
        <v>49</v>
      </c>
      <c r="B88" s="127" t="s">
        <v>612</v>
      </c>
      <c r="C88" s="127" t="s">
        <v>562</v>
      </c>
      <c r="D88" s="126" t="s">
        <v>603</v>
      </c>
    </row>
    <row r="89" spans="1:4">
      <c r="A89" s="134" t="s">
        <v>49</v>
      </c>
      <c r="B89" s="127" t="s">
        <v>108</v>
      </c>
      <c r="C89" s="132" t="s">
        <v>400</v>
      </c>
      <c r="D89" s="132" t="s">
        <v>403</v>
      </c>
    </row>
    <row r="90" spans="1:4">
      <c r="A90" s="134" t="s">
        <v>49</v>
      </c>
      <c r="B90" s="127" t="s">
        <v>114</v>
      </c>
      <c r="C90" s="127"/>
      <c r="D90" s="130"/>
    </row>
    <row r="91" spans="1:4">
      <c r="A91" s="134" t="s">
        <v>49</v>
      </c>
      <c r="B91" s="127" t="s">
        <v>46</v>
      </c>
      <c r="C91" s="127" t="s">
        <v>95</v>
      </c>
      <c r="D91" s="130" t="s">
        <v>402</v>
      </c>
    </row>
    <row r="92" spans="1:4">
      <c r="A92" s="134" t="s">
        <v>49</v>
      </c>
      <c r="B92" s="127" t="s">
        <v>620</v>
      </c>
      <c r="C92" s="127"/>
      <c r="D92" s="141"/>
    </row>
    <row r="93" spans="1:4">
      <c r="A93" s="134" t="s">
        <v>49</v>
      </c>
      <c r="B93" s="127" t="s">
        <v>110</v>
      </c>
      <c r="C93" s="127" t="s">
        <v>381</v>
      </c>
      <c r="D93" s="126" t="s">
        <v>603</v>
      </c>
    </row>
    <row r="94" spans="1:4">
      <c r="A94" s="134" t="s">
        <v>49</v>
      </c>
      <c r="B94" s="127" t="s">
        <v>109</v>
      </c>
      <c r="C94" s="127" t="s">
        <v>381</v>
      </c>
      <c r="D94" s="126" t="s">
        <v>603</v>
      </c>
    </row>
    <row r="95" spans="1:4">
      <c r="A95" s="134" t="s">
        <v>49</v>
      </c>
      <c r="B95" s="127" t="s">
        <v>47</v>
      </c>
      <c r="C95" s="127" t="s">
        <v>381</v>
      </c>
      <c r="D95" s="126" t="s">
        <v>401</v>
      </c>
    </row>
    <row r="96" spans="1:4">
      <c r="A96" s="134" t="s">
        <v>49</v>
      </c>
      <c r="B96" s="127" t="s">
        <v>48</v>
      </c>
      <c r="C96" s="127" t="s">
        <v>381</v>
      </c>
      <c r="D96" s="127"/>
    </row>
    <row r="97" spans="1:4">
      <c r="A97" s="138" t="s">
        <v>574</v>
      </c>
      <c r="B97" s="137" t="s">
        <v>281</v>
      </c>
      <c r="C97" s="9" t="s">
        <v>658</v>
      </c>
      <c r="D97" s="127" t="s">
        <v>657</v>
      </c>
    </row>
    <row r="98" spans="1:4">
      <c r="A98" s="138" t="s">
        <v>574</v>
      </c>
      <c r="B98" s="137" t="s">
        <v>333</v>
      </c>
      <c r="C98" s="9" t="s">
        <v>562</v>
      </c>
      <c r="D98" s="141"/>
    </row>
    <row r="99" spans="1:4">
      <c r="A99" s="138" t="s">
        <v>574</v>
      </c>
      <c r="B99" s="137" t="s">
        <v>544</v>
      </c>
      <c r="C99" s="132" t="s">
        <v>386</v>
      </c>
      <c r="D99" s="127" t="s">
        <v>563</v>
      </c>
    </row>
    <row r="100" spans="1:4">
      <c r="A100" s="138" t="s">
        <v>574</v>
      </c>
      <c r="B100" s="137" t="s">
        <v>93</v>
      </c>
      <c r="C100" s="132" t="s">
        <v>386</v>
      </c>
      <c r="D100" s="127" t="s">
        <v>563</v>
      </c>
    </row>
    <row r="101" spans="1:4">
      <c r="A101" s="138" t="s">
        <v>574</v>
      </c>
      <c r="B101" s="137" t="s">
        <v>180</v>
      </c>
      <c r="C101" s="9" t="s">
        <v>562</v>
      </c>
      <c r="D101" s="127" t="s">
        <v>564</v>
      </c>
    </row>
    <row r="102" spans="1:4">
      <c r="A102" s="138" t="s">
        <v>574</v>
      </c>
      <c r="B102" s="137" t="s">
        <v>543</v>
      </c>
      <c r="C102" s="127" t="s">
        <v>562</v>
      </c>
      <c r="D102" s="126" t="s">
        <v>565</v>
      </c>
    </row>
    <row r="103" spans="1:4">
      <c r="A103" s="136" t="s">
        <v>575</v>
      </c>
      <c r="B103" s="137" t="s">
        <v>82</v>
      </c>
      <c r="C103" s="127" t="s">
        <v>381</v>
      </c>
      <c r="D103" s="128" t="s">
        <v>385</v>
      </c>
    </row>
    <row r="104" spans="1:4">
      <c r="A104" s="136" t="s">
        <v>575</v>
      </c>
      <c r="B104" s="137" t="s">
        <v>540</v>
      </c>
      <c r="C104" s="127" t="s">
        <v>95</v>
      </c>
      <c r="D104" s="128" t="s">
        <v>387</v>
      </c>
    </row>
    <row r="105" spans="1:4">
      <c r="A105" s="138" t="s">
        <v>576</v>
      </c>
      <c r="B105" s="137" t="s">
        <v>511</v>
      </c>
      <c r="C105" s="127" t="s">
        <v>95</v>
      </c>
      <c r="D105" s="128" t="s">
        <v>568</v>
      </c>
    </row>
    <row r="106" spans="1:4">
      <c r="A106" s="138" t="s">
        <v>576</v>
      </c>
      <c r="B106" s="137" t="s">
        <v>512</v>
      </c>
      <c r="C106" s="127" t="s">
        <v>95</v>
      </c>
      <c r="D106" s="128" t="s">
        <v>568</v>
      </c>
    </row>
    <row r="107" spans="1:4">
      <c r="A107" s="138" t="s">
        <v>577</v>
      </c>
      <c r="B107" s="137" t="s">
        <v>94</v>
      </c>
      <c r="C107" s="126" t="s">
        <v>95</v>
      </c>
      <c r="D107" s="126" t="s">
        <v>405</v>
      </c>
    </row>
    <row r="108" spans="1:4">
      <c r="A108" s="138" t="s">
        <v>578</v>
      </c>
      <c r="B108" s="137" t="s">
        <v>353</v>
      </c>
      <c r="C108" s="127" t="s">
        <v>381</v>
      </c>
      <c r="D108" s="126" t="s">
        <v>397</v>
      </c>
    </row>
    <row r="109" spans="1:4">
      <c r="A109" s="138" t="s">
        <v>578</v>
      </c>
      <c r="B109" s="137" t="s">
        <v>516</v>
      </c>
      <c r="C109" s="127" t="s">
        <v>381</v>
      </c>
      <c r="D109" s="126" t="s">
        <v>397</v>
      </c>
    </row>
    <row r="110" spans="1:4">
      <c r="A110" s="138" t="s">
        <v>579</v>
      </c>
      <c r="B110" s="137" t="s">
        <v>361</v>
      </c>
      <c r="C110" s="129" t="s">
        <v>381</v>
      </c>
      <c r="D110" s="126" t="s">
        <v>396</v>
      </c>
    </row>
    <row r="111" spans="1:4">
      <c r="A111" s="138" t="s">
        <v>579</v>
      </c>
      <c r="B111" s="137" t="s">
        <v>510</v>
      </c>
      <c r="C111" s="129" t="s">
        <v>381</v>
      </c>
      <c r="D111" s="126" t="s">
        <v>396</v>
      </c>
    </row>
    <row r="112" spans="1:4">
      <c r="A112" s="138" t="s">
        <v>580</v>
      </c>
      <c r="B112" s="137" t="s">
        <v>52</v>
      </c>
      <c r="C112" s="129" t="s">
        <v>95</v>
      </c>
      <c r="D112" s="130" t="s">
        <v>391</v>
      </c>
    </row>
    <row r="113" spans="1:4">
      <c r="A113" s="138" t="s">
        <v>580</v>
      </c>
      <c r="B113" s="137" t="s">
        <v>56</v>
      </c>
      <c r="C113" s="129" t="s">
        <v>95</v>
      </c>
      <c r="D113" s="130" t="s">
        <v>391</v>
      </c>
    </row>
    <row r="114" spans="1:4">
      <c r="A114" s="138" t="s">
        <v>580</v>
      </c>
      <c r="B114" s="137" t="s">
        <v>63</v>
      </c>
      <c r="C114" s="129" t="s">
        <v>95</v>
      </c>
      <c r="D114" s="130" t="s">
        <v>391</v>
      </c>
    </row>
    <row r="115" spans="1:4">
      <c r="A115" s="138" t="s">
        <v>580</v>
      </c>
      <c r="B115" s="137" t="s">
        <v>521</v>
      </c>
      <c r="C115" s="129" t="s">
        <v>95</v>
      </c>
      <c r="D115" s="130" t="s">
        <v>391</v>
      </c>
    </row>
    <row r="116" spans="1:4">
      <c r="A116" s="138" t="s">
        <v>580</v>
      </c>
      <c r="B116" s="137" t="s">
        <v>522</v>
      </c>
      <c r="C116" s="129" t="s">
        <v>95</v>
      </c>
      <c r="D116" s="130" t="s">
        <v>391</v>
      </c>
    </row>
    <row r="117" spans="1:4">
      <c r="A117" s="138" t="s">
        <v>581</v>
      </c>
      <c r="B117" s="137" t="s">
        <v>54</v>
      </c>
      <c r="C117" s="129" t="s">
        <v>381</v>
      </c>
      <c r="D117" s="126" t="s">
        <v>78</v>
      </c>
    </row>
    <row r="118" spans="1:4">
      <c r="A118" s="138" t="s">
        <v>581</v>
      </c>
      <c r="B118" s="137" t="s">
        <v>173</v>
      </c>
      <c r="C118" s="141" t="s">
        <v>607</v>
      </c>
      <c r="D118" s="141"/>
    </row>
    <row r="119" spans="1:4">
      <c r="A119" s="138" t="s">
        <v>581</v>
      </c>
      <c r="B119" s="137" t="s">
        <v>64</v>
      </c>
      <c r="C119" s="129" t="s">
        <v>381</v>
      </c>
      <c r="D119" s="126" t="s">
        <v>395</v>
      </c>
    </row>
    <row r="120" spans="1:4">
      <c r="A120" s="138" t="s">
        <v>581</v>
      </c>
      <c r="B120" s="137" t="s">
        <v>527</v>
      </c>
      <c r="C120" s="129" t="s">
        <v>381</v>
      </c>
      <c r="D120" s="126" t="s">
        <v>395</v>
      </c>
    </row>
    <row r="121" spans="1:4">
      <c r="A121" s="138" t="s">
        <v>581</v>
      </c>
      <c r="B121" s="137" t="s">
        <v>71</v>
      </c>
      <c r="C121" s="129" t="s">
        <v>381</v>
      </c>
      <c r="D121" s="126" t="s">
        <v>395</v>
      </c>
    </row>
    <row r="122" spans="1:4">
      <c r="A122" s="138" t="s">
        <v>581</v>
      </c>
      <c r="B122" s="137" t="s">
        <v>526</v>
      </c>
      <c r="C122" s="129" t="s">
        <v>388</v>
      </c>
      <c r="D122" s="141"/>
    </row>
    <row r="123" spans="1:4">
      <c r="A123" s="138" t="s">
        <v>582</v>
      </c>
      <c r="B123" s="137" t="s">
        <v>51</v>
      </c>
      <c r="C123" s="129" t="s">
        <v>381</v>
      </c>
      <c r="D123" s="126" t="s">
        <v>392</v>
      </c>
    </row>
    <row r="124" spans="1:4">
      <c r="A124" s="138" t="s">
        <v>582</v>
      </c>
      <c r="B124" s="137" t="s">
        <v>53</v>
      </c>
      <c r="C124" s="129" t="s">
        <v>381</v>
      </c>
      <c r="D124" s="126" t="s">
        <v>392</v>
      </c>
    </row>
    <row r="125" spans="1:4">
      <c r="A125" s="138" t="s">
        <v>582</v>
      </c>
      <c r="B125" s="137" t="s">
        <v>72</v>
      </c>
      <c r="C125" s="129" t="s">
        <v>381</v>
      </c>
      <c r="D125" s="126" t="s">
        <v>392</v>
      </c>
    </row>
    <row r="126" spans="1:4">
      <c r="A126" s="139" t="s">
        <v>583</v>
      </c>
      <c r="B126" s="137" t="s">
        <v>518</v>
      </c>
      <c r="C126" s="129" t="s">
        <v>95</v>
      </c>
      <c r="D126" s="126" t="s">
        <v>572</v>
      </c>
    </row>
    <row r="127" spans="1:4">
      <c r="A127" s="139" t="s">
        <v>583</v>
      </c>
      <c r="B127" s="137" t="s">
        <v>517</v>
      </c>
      <c r="C127" s="129" t="s">
        <v>95</v>
      </c>
      <c r="D127" s="126" t="s">
        <v>572</v>
      </c>
    </row>
    <row r="128" spans="1:4">
      <c r="A128" s="136" t="s">
        <v>584</v>
      </c>
      <c r="B128" s="137" t="s">
        <v>541</v>
      </c>
      <c r="C128" s="141" t="s">
        <v>562</v>
      </c>
      <c r="D128" s="126" t="s">
        <v>604</v>
      </c>
    </row>
    <row r="129" spans="1:4">
      <c r="A129" s="136" t="s">
        <v>584</v>
      </c>
      <c r="B129" s="137" t="s">
        <v>542</v>
      </c>
      <c r="C129" s="129" t="s">
        <v>95</v>
      </c>
      <c r="D129" s="130" t="s">
        <v>602</v>
      </c>
    </row>
    <row r="130" spans="1:4">
      <c r="A130" s="138" t="s">
        <v>585</v>
      </c>
      <c r="B130" s="137" t="s">
        <v>77</v>
      </c>
      <c r="C130" s="141" t="s">
        <v>96</v>
      </c>
      <c r="D130" s="141"/>
    </row>
    <row r="131" spans="1:4">
      <c r="A131" s="138" t="s">
        <v>586</v>
      </c>
      <c r="B131" s="137" t="s">
        <v>552</v>
      </c>
      <c r="C131" s="141"/>
      <c r="D131" s="141" t="s">
        <v>561</v>
      </c>
    </row>
    <row r="132" spans="1:4">
      <c r="A132" s="138" t="s">
        <v>586</v>
      </c>
      <c r="B132" s="137" t="s">
        <v>181</v>
      </c>
      <c r="C132" s="141"/>
      <c r="D132" s="141" t="s">
        <v>561</v>
      </c>
    </row>
    <row r="133" spans="1:4">
      <c r="A133" s="138" t="s">
        <v>586</v>
      </c>
      <c r="B133" s="137" t="s">
        <v>537</v>
      </c>
      <c r="C133" s="141"/>
      <c r="D133" s="141" t="s">
        <v>558</v>
      </c>
    </row>
    <row r="134" spans="1:4">
      <c r="A134" s="138" t="s">
        <v>586</v>
      </c>
      <c r="B134" s="137" t="s">
        <v>534</v>
      </c>
      <c r="C134" s="141"/>
      <c r="D134" s="141" t="s">
        <v>561</v>
      </c>
    </row>
    <row r="135" spans="1:4">
      <c r="A135" s="138" t="s">
        <v>586</v>
      </c>
      <c r="B135" s="137" t="s">
        <v>178</v>
      </c>
      <c r="D135" s="127" t="s">
        <v>605</v>
      </c>
    </row>
    <row r="136" spans="1:4">
      <c r="A136" s="138" t="s">
        <v>586</v>
      </c>
      <c r="B136" s="137" t="s">
        <v>535</v>
      </c>
      <c r="C136" s="141"/>
      <c r="D136" s="141" t="s">
        <v>558</v>
      </c>
    </row>
    <row r="137" spans="1:4">
      <c r="A137" s="138" t="s">
        <v>586</v>
      </c>
      <c r="B137" s="137" t="s">
        <v>539</v>
      </c>
      <c r="C137" s="141"/>
      <c r="D137" s="141" t="s">
        <v>558</v>
      </c>
    </row>
    <row r="138" spans="1:4">
      <c r="A138" s="138" t="s">
        <v>586</v>
      </c>
      <c r="B138" s="137" t="s">
        <v>536</v>
      </c>
      <c r="C138" s="141"/>
      <c r="D138" s="141" t="s">
        <v>558</v>
      </c>
    </row>
    <row r="139" spans="1:4">
      <c r="A139" s="138" t="s">
        <v>586</v>
      </c>
      <c r="B139" s="137" t="s">
        <v>538</v>
      </c>
      <c r="C139" s="141"/>
      <c r="D139" s="141" t="s">
        <v>558</v>
      </c>
    </row>
    <row r="140" spans="1:4">
      <c r="A140" s="138" t="s">
        <v>586</v>
      </c>
      <c r="B140" s="137" t="s">
        <v>529</v>
      </c>
      <c r="C140" s="141"/>
      <c r="D140" s="141"/>
    </row>
    <row r="141" spans="1:4">
      <c r="A141" s="138" t="s">
        <v>586</v>
      </c>
      <c r="B141" s="137" t="s">
        <v>531</v>
      </c>
      <c r="C141" s="141"/>
      <c r="D141" s="141"/>
    </row>
    <row r="142" spans="1:4">
      <c r="A142" s="138" t="s">
        <v>586</v>
      </c>
      <c r="B142" s="137" t="s">
        <v>547</v>
      </c>
      <c r="C142" s="141"/>
      <c r="D142" s="141" t="s">
        <v>561</v>
      </c>
    </row>
    <row r="143" spans="1:4">
      <c r="A143" s="138" t="s">
        <v>586</v>
      </c>
      <c r="B143" s="137" t="s">
        <v>553</v>
      </c>
      <c r="C143" s="141"/>
      <c r="D143" s="141" t="s">
        <v>561</v>
      </c>
    </row>
    <row r="144" spans="1:4">
      <c r="A144" s="138" t="s">
        <v>586</v>
      </c>
      <c r="B144" s="137" t="s">
        <v>554</v>
      </c>
      <c r="C144" s="141"/>
      <c r="D144" s="141" t="s">
        <v>561</v>
      </c>
    </row>
    <row r="145" spans="1:4">
      <c r="A145" s="138" t="s">
        <v>586</v>
      </c>
      <c r="B145" s="137" t="s">
        <v>546</v>
      </c>
      <c r="C145" s="141"/>
      <c r="D145" s="141" t="s">
        <v>560</v>
      </c>
    </row>
    <row r="146" spans="1:4">
      <c r="A146" s="138" t="s">
        <v>586</v>
      </c>
      <c r="B146" s="137" t="s">
        <v>548</v>
      </c>
      <c r="C146" s="141"/>
      <c r="D146" s="141" t="s">
        <v>561</v>
      </c>
    </row>
    <row r="147" spans="1:4">
      <c r="A147" s="138" t="s">
        <v>586</v>
      </c>
      <c r="B147" s="137" t="s">
        <v>545</v>
      </c>
      <c r="C147" s="141"/>
      <c r="D147" s="141" t="s">
        <v>605</v>
      </c>
    </row>
    <row r="148" spans="1:4">
      <c r="A148" s="138" t="s">
        <v>586</v>
      </c>
      <c r="B148" s="137" t="s">
        <v>530</v>
      </c>
      <c r="C148" s="141"/>
      <c r="D148" s="141" t="s">
        <v>559</v>
      </c>
    </row>
    <row r="149" spans="1:4">
      <c r="A149" s="138" t="s">
        <v>587</v>
      </c>
      <c r="B149" s="137" t="s">
        <v>285</v>
      </c>
      <c r="C149" s="141" t="s">
        <v>562</v>
      </c>
      <c r="D149" s="128" t="s">
        <v>608</v>
      </c>
    </row>
    <row r="150" spans="1:4">
      <c r="A150" s="136" t="s">
        <v>588</v>
      </c>
      <c r="B150" s="137" t="s">
        <v>523</v>
      </c>
      <c r="C150" s="127" t="s">
        <v>381</v>
      </c>
      <c r="D150" s="141" t="s">
        <v>555</v>
      </c>
    </row>
    <row r="151" spans="1:4">
      <c r="A151" s="136" t="s">
        <v>588</v>
      </c>
      <c r="B151" s="137" t="s">
        <v>524</v>
      </c>
      <c r="C151" s="129" t="s">
        <v>381</v>
      </c>
      <c r="D151" s="141" t="s">
        <v>555</v>
      </c>
    </row>
    <row r="152" spans="1:4">
      <c r="A152" s="136" t="s">
        <v>588</v>
      </c>
      <c r="B152" s="137" t="s">
        <v>525</v>
      </c>
      <c r="C152" s="127" t="s">
        <v>381</v>
      </c>
      <c r="D152" s="141" t="s">
        <v>555</v>
      </c>
    </row>
    <row r="153" spans="1:4">
      <c r="A153" s="136" t="s">
        <v>589</v>
      </c>
      <c r="B153" s="137" t="s">
        <v>176</v>
      </c>
      <c r="C153" s="129" t="s">
        <v>95</v>
      </c>
      <c r="D153" s="141" t="s">
        <v>556</v>
      </c>
    </row>
    <row r="154" spans="1:4">
      <c r="A154" s="136" t="s">
        <v>589</v>
      </c>
      <c r="B154" s="137" t="s">
        <v>175</v>
      </c>
      <c r="C154" s="141" t="s">
        <v>601</v>
      </c>
      <c r="D154" s="141" t="s">
        <v>556</v>
      </c>
    </row>
    <row r="155" spans="1:4">
      <c r="A155" s="136" t="s">
        <v>589</v>
      </c>
      <c r="B155" s="137" t="s">
        <v>519</v>
      </c>
      <c r="C155" s="129" t="s">
        <v>95</v>
      </c>
      <c r="D155" s="141" t="s">
        <v>556</v>
      </c>
    </row>
    <row r="156" spans="1:4">
      <c r="A156" s="136" t="s">
        <v>589</v>
      </c>
      <c r="B156" s="137" t="s">
        <v>520</v>
      </c>
      <c r="C156" s="141" t="s">
        <v>601</v>
      </c>
      <c r="D156" s="141" t="s">
        <v>556</v>
      </c>
    </row>
    <row r="157" spans="1:4">
      <c r="A157" s="138" t="s">
        <v>590</v>
      </c>
      <c r="B157" s="137" t="s">
        <v>514</v>
      </c>
      <c r="C157" s="141"/>
      <c r="D157" s="141"/>
    </row>
    <row r="158" spans="1:4">
      <c r="A158" s="138" t="s">
        <v>590</v>
      </c>
      <c r="B158" s="137" t="s">
        <v>515</v>
      </c>
      <c r="C158" s="141"/>
      <c r="D158" s="141"/>
    </row>
    <row r="159" spans="1:4">
      <c r="A159" s="138" t="s">
        <v>590</v>
      </c>
      <c r="B159" s="137" t="s">
        <v>513</v>
      </c>
      <c r="C159" s="141"/>
      <c r="D159" s="141"/>
    </row>
    <row r="160" spans="1:4">
      <c r="A160" s="136" t="s">
        <v>591</v>
      </c>
      <c r="B160" s="137" t="s">
        <v>174</v>
      </c>
      <c r="C160" s="127" t="s">
        <v>381</v>
      </c>
      <c r="D160" s="142" t="s">
        <v>557</v>
      </c>
    </row>
    <row r="161" spans="1:4">
      <c r="A161" s="136" t="s">
        <v>591</v>
      </c>
      <c r="B161" s="137" t="s">
        <v>276</v>
      </c>
      <c r="C161" s="127" t="s">
        <v>381</v>
      </c>
      <c r="D161" s="142" t="s">
        <v>557</v>
      </c>
    </row>
    <row r="162" spans="1:4">
      <c r="A162" s="136" t="s">
        <v>591</v>
      </c>
      <c r="B162" s="137" t="s">
        <v>532</v>
      </c>
      <c r="C162" s="127" t="s">
        <v>381</v>
      </c>
      <c r="D162" s="126" t="s">
        <v>557</v>
      </c>
    </row>
    <row r="163" spans="1:4">
      <c r="A163" s="136" t="s">
        <v>591</v>
      </c>
      <c r="B163" s="137" t="s">
        <v>533</v>
      </c>
      <c r="C163" s="127" t="s">
        <v>381</v>
      </c>
      <c r="D163" s="142" t="s">
        <v>557</v>
      </c>
    </row>
    <row r="164" spans="1:4">
      <c r="A164" s="136" t="s">
        <v>592</v>
      </c>
      <c r="B164" s="137" t="s">
        <v>339</v>
      </c>
      <c r="C164" s="127" t="s">
        <v>381</v>
      </c>
      <c r="D164" s="128" t="s">
        <v>398</v>
      </c>
    </row>
    <row r="165" spans="1:4">
      <c r="A165" s="138" t="s">
        <v>593</v>
      </c>
      <c r="B165" s="137" t="s">
        <v>179</v>
      </c>
      <c r="C165" s="127" t="s">
        <v>381</v>
      </c>
      <c r="D165" s="126" t="s">
        <v>398</v>
      </c>
    </row>
    <row r="166" spans="1:4">
      <c r="A166" s="138" t="s">
        <v>594</v>
      </c>
      <c r="B166" s="137" t="s">
        <v>108</v>
      </c>
      <c r="C166" s="132" t="s">
        <v>400</v>
      </c>
      <c r="D166" s="132" t="s">
        <v>403</v>
      </c>
    </row>
    <row r="167" spans="1:4">
      <c r="A167" s="138" t="s">
        <v>595</v>
      </c>
      <c r="B167" s="137" t="s">
        <v>182</v>
      </c>
      <c r="C167" s="141" t="s">
        <v>562</v>
      </c>
      <c r="D167" s="141" t="s">
        <v>613</v>
      </c>
    </row>
    <row r="168" spans="1:4">
      <c r="A168" s="138" t="s">
        <v>596</v>
      </c>
      <c r="B168" s="137" t="s">
        <v>190</v>
      </c>
      <c r="C168" s="141"/>
      <c r="D168" s="141"/>
    </row>
    <row r="169" spans="1:4">
      <c r="A169" s="138" t="s">
        <v>597</v>
      </c>
      <c r="B169" s="137" t="s">
        <v>673</v>
      </c>
      <c r="C169" s="127" t="s">
        <v>95</v>
      </c>
      <c r="D169" s="127"/>
    </row>
    <row r="170" spans="1:4">
      <c r="A170" s="138" t="s">
        <v>598</v>
      </c>
      <c r="B170" s="137" t="s">
        <v>528</v>
      </c>
      <c r="C170" s="141" t="s">
        <v>613</v>
      </c>
      <c r="D170" s="141" t="s">
        <v>614</v>
      </c>
    </row>
    <row r="171" spans="1:4">
      <c r="A171" s="138" t="s">
        <v>598</v>
      </c>
      <c r="B171" s="137" t="s">
        <v>573</v>
      </c>
      <c r="C171" s="141" t="s">
        <v>96</v>
      </c>
      <c r="D171" s="127" t="s">
        <v>611</v>
      </c>
    </row>
    <row r="172" spans="1:4">
      <c r="A172" s="140" t="s">
        <v>599</v>
      </c>
      <c r="B172" s="137" t="s">
        <v>549</v>
      </c>
      <c r="C172" s="141" t="s">
        <v>562</v>
      </c>
      <c r="D172" s="126" t="s">
        <v>606</v>
      </c>
    </row>
    <row r="173" spans="1:4">
      <c r="A173" s="140" t="s">
        <v>599</v>
      </c>
      <c r="B173" s="137" t="s">
        <v>551</v>
      </c>
      <c r="C173" s="141" t="s">
        <v>562</v>
      </c>
      <c r="D173" s="126" t="s">
        <v>606</v>
      </c>
    </row>
    <row r="174" spans="1:4">
      <c r="A174" s="140" t="s">
        <v>599</v>
      </c>
      <c r="B174" s="137" t="s">
        <v>550</v>
      </c>
      <c r="C174" s="141"/>
      <c r="D174" s="141"/>
    </row>
    <row r="175" spans="1:4">
      <c r="A175" s="140" t="s">
        <v>600</v>
      </c>
      <c r="B175" s="137" t="s">
        <v>183</v>
      </c>
      <c r="C175" t="s">
        <v>95</v>
      </c>
      <c r="D175" s="126" t="s">
        <v>569</v>
      </c>
    </row>
  </sheetData>
  <sortState xmlns:xlrd2="http://schemas.microsoft.com/office/spreadsheetml/2017/richdata2" ref="A1:G172">
    <sortCondition ref="A1:A172"/>
    <sortCondition ref="B1:B172"/>
  </sortState>
  <phoneticPr fontId="2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 VI rok plan zima</vt:lpstr>
      <vt:lpstr>obsada</vt:lpstr>
      <vt:lpstr>' VI rok plan zima'!Obszar_wydruku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mpilinska</dc:creator>
  <cp:lastModifiedBy>Magdalena Pilińska</cp:lastModifiedBy>
  <cp:lastPrinted>2025-01-07T09:24:04Z</cp:lastPrinted>
  <dcterms:created xsi:type="dcterms:W3CDTF">2023-02-01T06:53:13Z</dcterms:created>
  <dcterms:modified xsi:type="dcterms:W3CDTF">2025-03-04T08:19:24Z</dcterms:modified>
</cp:coreProperties>
</file>